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P:\_research group folders\PT Proteins\PT4\_PT4_sidekick\Templates\"/>
    </mc:Choice>
  </mc:AlternateContent>
  <xr:revisionPtr revIDLastSave="0" documentId="13_ncr:1_{AB307D34-E7D8-4698-8CF4-EF9973F087DD}" xr6:coauthVersionLast="47" xr6:coauthVersionMax="47" xr10:uidLastSave="{00000000-0000-0000-0000-000000000000}"/>
  <bookViews>
    <workbookView xWindow="-113" yWindow="-113" windowWidth="24267" windowHeight="13148" xr2:uid="{00000000-000D-0000-FFFF-FFFF00000000}"/>
  </bookViews>
  <sheets>
    <sheet name="Plasmids" sheetId="1" r:id="rId1"/>
    <sheet name="Transfection" sheetId="2" r:id="rId2"/>
    <sheet name="Monitoring" sheetId="3" r:id="rId3"/>
    <sheet name="Protei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1" i="2" l="1"/>
  <c r="U101" i="2"/>
  <c r="S101" i="2"/>
  <c r="V101" i="2" s="1"/>
  <c r="Q101" i="2"/>
  <c r="P101" i="2"/>
  <c r="N101" i="2"/>
  <c r="M101" i="2"/>
  <c r="W100" i="2"/>
  <c r="U100" i="2"/>
  <c r="S100" i="2"/>
  <c r="V100" i="2" s="1"/>
  <c r="Q100" i="2"/>
  <c r="P100" i="2"/>
  <c r="N100" i="2"/>
  <c r="M100" i="2"/>
  <c r="W99" i="2"/>
  <c r="U99" i="2"/>
  <c r="V99" i="2" s="1"/>
  <c r="S99" i="2"/>
  <c r="T99" i="2" s="1"/>
  <c r="Q99" i="2"/>
  <c r="P99" i="2"/>
  <c r="N99" i="2"/>
  <c r="M99" i="2"/>
  <c r="W98" i="2"/>
  <c r="U98" i="2"/>
  <c r="V98" i="2" s="1"/>
  <c r="S98" i="2"/>
  <c r="T98" i="2" s="1"/>
  <c r="Q98" i="2"/>
  <c r="P98" i="2"/>
  <c r="N98" i="2"/>
  <c r="M98" i="2"/>
  <c r="W97" i="2"/>
  <c r="U97" i="2"/>
  <c r="V97" i="2" s="1"/>
  <c r="T97" i="2"/>
  <c r="S97" i="2"/>
  <c r="Q97" i="2"/>
  <c r="P97" i="2"/>
  <c r="N97" i="2"/>
  <c r="M97" i="2"/>
  <c r="W96" i="2"/>
  <c r="U96" i="2"/>
  <c r="V96" i="2" s="1"/>
  <c r="S96" i="2"/>
  <c r="T96" i="2" s="1"/>
  <c r="Q96" i="2"/>
  <c r="P96" i="2"/>
  <c r="N96" i="2"/>
  <c r="M96" i="2"/>
  <c r="W95" i="2"/>
  <c r="V95" i="2"/>
  <c r="U95" i="2"/>
  <c r="T95" i="2"/>
  <c r="S95" i="2"/>
  <c r="Q95" i="2"/>
  <c r="P95" i="2"/>
  <c r="N95" i="2"/>
  <c r="M95" i="2"/>
  <c r="W94" i="2"/>
  <c r="U94" i="2"/>
  <c r="V94" i="2" s="1"/>
  <c r="T94" i="2"/>
  <c r="S94" i="2"/>
  <c r="Q94" i="2"/>
  <c r="P94" i="2"/>
  <c r="N94" i="2"/>
  <c r="M94" i="2"/>
  <c r="W93" i="2"/>
  <c r="U93" i="2"/>
  <c r="S93" i="2"/>
  <c r="V93" i="2" s="1"/>
  <c r="Q93" i="2"/>
  <c r="P93" i="2"/>
  <c r="N93" i="2"/>
  <c r="M93" i="2"/>
  <c r="W92" i="2"/>
  <c r="U92" i="2"/>
  <c r="S92" i="2"/>
  <c r="V92" i="2" s="1"/>
  <c r="Q92" i="2"/>
  <c r="P92" i="2"/>
  <c r="N92" i="2"/>
  <c r="M92" i="2"/>
  <c r="W91" i="2"/>
  <c r="U91" i="2"/>
  <c r="V91" i="2" s="1"/>
  <c r="S91" i="2"/>
  <c r="T91" i="2" s="1"/>
  <c r="Q91" i="2"/>
  <c r="P91" i="2"/>
  <c r="N91" i="2"/>
  <c r="M91" i="2"/>
  <c r="W90" i="2"/>
  <c r="U90" i="2"/>
  <c r="V90" i="2" s="1"/>
  <c r="S90" i="2"/>
  <c r="T90" i="2" s="1"/>
  <c r="Q90" i="2"/>
  <c r="P90" i="2"/>
  <c r="N90" i="2"/>
  <c r="M90" i="2"/>
  <c r="W89" i="2"/>
  <c r="U89" i="2"/>
  <c r="V89" i="2" s="1"/>
  <c r="T89" i="2"/>
  <c r="S89" i="2"/>
  <c r="Q89" i="2"/>
  <c r="P89" i="2"/>
  <c r="N89" i="2"/>
  <c r="M89" i="2"/>
  <c r="W88" i="2"/>
  <c r="U88" i="2"/>
  <c r="V88" i="2" s="1"/>
  <c r="S88" i="2"/>
  <c r="T88" i="2" s="1"/>
  <c r="Q88" i="2"/>
  <c r="P88" i="2"/>
  <c r="N88" i="2"/>
  <c r="M88" i="2"/>
  <c r="W87" i="2"/>
  <c r="V87" i="2"/>
  <c r="U87" i="2"/>
  <c r="T87" i="2"/>
  <c r="S87" i="2"/>
  <c r="Q87" i="2"/>
  <c r="P87" i="2"/>
  <c r="N87" i="2"/>
  <c r="M87" i="2"/>
  <c r="W86" i="2"/>
  <c r="U86" i="2"/>
  <c r="V86" i="2" s="1"/>
  <c r="T86" i="2"/>
  <c r="S86" i="2"/>
  <c r="Q86" i="2"/>
  <c r="P86" i="2"/>
  <c r="N86" i="2"/>
  <c r="M86" i="2"/>
  <c r="W85" i="2"/>
  <c r="U85" i="2"/>
  <c r="S85" i="2"/>
  <c r="V85" i="2" s="1"/>
  <c r="Q85" i="2"/>
  <c r="P85" i="2"/>
  <c r="N85" i="2"/>
  <c r="M85" i="2"/>
  <c r="W84" i="2"/>
  <c r="U84" i="2"/>
  <c r="S84" i="2"/>
  <c r="T84" i="2" s="1"/>
  <c r="Q84" i="2"/>
  <c r="P84" i="2"/>
  <c r="N84" i="2"/>
  <c r="M84" i="2"/>
  <c r="W83" i="2"/>
  <c r="U83" i="2"/>
  <c r="V83" i="2" s="1"/>
  <c r="S83" i="2"/>
  <c r="T83" i="2" s="1"/>
  <c r="Q83" i="2"/>
  <c r="P83" i="2"/>
  <c r="N83" i="2"/>
  <c r="M83" i="2"/>
  <c r="W82" i="2"/>
  <c r="U82" i="2"/>
  <c r="V82" i="2" s="1"/>
  <c r="S82" i="2"/>
  <c r="T82" i="2" s="1"/>
  <c r="Q82" i="2"/>
  <c r="P82" i="2"/>
  <c r="N82" i="2"/>
  <c r="M82" i="2"/>
  <c r="W81" i="2"/>
  <c r="U81" i="2"/>
  <c r="V81" i="2" s="1"/>
  <c r="T81" i="2"/>
  <c r="S81" i="2"/>
  <c r="Q81" i="2"/>
  <c r="P81" i="2"/>
  <c r="N81" i="2"/>
  <c r="M81" i="2"/>
  <c r="W80" i="2"/>
  <c r="U80" i="2"/>
  <c r="V80" i="2" s="1"/>
  <c r="S80" i="2"/>
  <c r="T80" i="2" s="1"/>
  <c r="Q80" i="2"/>
  <c r="P80" i="2"/>
  <c r="N80" i="2"/>
  <c r="M80" i="2"/>
  <c r="W79" i="2"/>
  <c r="V79" i="2"/>
  <c r="U79" i="2"/>
  <c r="T79" i="2"/>
  <c r="S79" i="2"/>
  <c r="Q79" i="2"/>
  <c r="P79" i="2"/>
  <c r="N79" i="2"/>
  <c r="M79" i="2"/>
  <c r="W78" i="2"/>
  <c r="U78" i="2"/>
  <c r="V78" i="2" s="1"/>
  <c r="T78" i="2"/>
  <c r="S78" i="2"/>
  <c r="Q78" i="2"/>
  <c r="P78" i="2"/>
  <c r="N78" i="2"/>
  <c r="M78" i="2"/>
  <c r="W77" i="2"/>
  <c r="U77" i="2"/>
  <c r="S77" i="2"/>
  <c r="V77" i="2" s="1"/>
  <c r="Q77" i="2"/>
  <c r="P77" i="2"/>
  <c r="N77" i="2"/>
  <c r="M77" i="2"/>
  <c r="W76" i="2"/>
  <c r="U76" i="2"/>
  <c r="S76" i="2"/>
  <c r="T76" i="2" s="1"/>
  <c r="Q76" i="2"/>
  <c r="P76" i="2"/>
  <c r="N76" i="2"/>
  <c r="M76" i="2"/>
  <c r="W75" i="2"/>
  <c r="U75" i="2"/>
  <c r="V75" i="2" s="1"/>
  <c r="S75" i="2"/>
  <c r="T75" i="2" s="1"/>
  <c r="Q75" i="2"/>
  <c r="P75" i="2"/>
  <c r="N75" i="2"/>
  <c r="M75" i="2"/>
  <c r="W74" i="2"/>
  <c r="U74" i="2"/>
  <c r="V74" i="2" s="1"/>
  <c r="S74" i="2"/>
  <c r="T74" i="2" s="1"/>
  <c r="Q74" i="2"/>
  <c r="P74" i="2"/>
  <c r="N74" i="2"/>
  <c r="M74" i="2"/>
  <c r="W73" i="2"/>
  <c r="U73" i="2"/>
  <c r="V73" i="2" s="1"/>
  <c r="T73" i="2"/>
  <c r="S73" i="2"/>
  <c r="Q73" i="2"/>
  <c r="P73" i="2"/>
  <c r="N73" i="2"/>
  <c r="M73" i="2"/>
  <c r="W72" i="2"/>
  <c r="U72" i="2"/>
  <c r="V72" i="2" s="1"/>
  <c r="S72" i="2"/>
  <c r="T72" i="2" s="1"/>
  <c r="Q72" i="2"/>
  <c r="P72" i="2"/>
  <c r="N72" i="2"/>
  <c r="M72" i="2"/>
  <c r="W71" i="2"/>
  <c r="V71" i="2"/>
  <c r="U71" i="2"/>
  <c r="T71" i="2"/>
  <c r="S71" i="2"/>
  <c r="Q71" i="2"/>
  <c r="P71" i="2"/>
  <c r="N71" i="2"/>
  <c r="M71" i="2"/>
  <c r="W70" i="2"/>
  <c r="U70" i="2"/>
  <c r="V70" i="2" s="1"/>
  <c r="T70" i="2"/>
  <c r="S70" i="2"/>
  <c r="Q70" i="2"/>
  <c r="P70" i="2"/>
  <c r="N70" i="2"/>
  <c r="M70" i="2"/>
  <c r="W69" i="2"/>
  <c r="U69" i="2"/>
  <c r="S69" i="2"/>
  <c r="V69" i="2" s="1"/>
  <c r="Q69" i="2"/>
  <c r="P69" i="2"/>
  <c r="N69" i="2"/>
  <c r="M69" i="2"/>
  <c r="W68" i="2"/>
  <c r="U68" i="2"/>
  <c r="S68" i="2"/>
  <c r="T68" i="2" s="1"/>
  <c r="Q68" i="2"/>
  <c r="P68" i="2"/>
  <c r="N68" i="2"/>
  <c r="M68" i="2"/>
  <c r="W67" i="2"/>
  <c r="U67" i="2"/>
  <c r="V67" i="2" s="1"/>
  <c r="S67" i="2"/>
  <c r="T67" i="2" s="1"/>
  <c r="Q67" i="2"/>
  <c r="P67" i="2"/>
  <c r="N67" i="2"/>
  <c r="M67" i="2"/>
  <c r="W66" i="2"/>
  <c r="U66" i="2"/>
  <c r="V66" i="2" s="1"/>
  <c r="S66" i="2"/>
  <c r="T66" i="2" s="1"/>
  <c r="Q66" i="2"/>
  <c r="P66" i="2"/>
  <c r="N66" i="2"/>
  <c r="M66" i="2"/>
  <c r="W65" i="2"/>
  <c r="U65" i="2"/>
  <c r="V65" i="2" s="1"/>
  <c r="T65" i="2"/>
  <c r="S65" i="2"/>
  <c r="Q65" i="2"/>
  <c r="P65" i="2"/>
  <c r="N65" i="2"/>
  <c r="M65" i="2"/>
  <c r="W64" i="2"/>
  <c r="U64" i="2"/>
  <c r="V64" i="2" s="1"/>
  <c r="S64" i="2"/>
  <c r="T64" i="2" s="1"/>
  <c r="Q64" i="2"/>
  <c r="P64" i="2"/>
  <c r="N64" i="2"/>
  <c r="M64" i="2"/>
  <c r="W63" i="2"/>
  <c r="V63" i="2"/>
  <c r="U63" i="2"/>
  <c r="T63" i="2"/>
  <c r="S63" i="2"/>
  <c r="Q63" i="2"/>
  <c r="P63" i="2"/>
  <c r="N63" i="2"/>
  <c r="M63" i="2"/>
  <c r="W62" i="2"/>
  <c r="U62" i="2"/>
  <c r="V62" i="2" s="1"/>
  <c r="T62" i="2"/>
  <c r="S62" i="2"/>
  <c r="Q62" i="2"/>
  <c r="P62" i="2"/>
  <c r="N62" i="2"/>
  <c r="M62" i="2"/>
  <c r="W61" i="2"/>
  <c r="U61" i="2"/>
  <c r="S61" i="2"/>
  <c r="V61" i="2" s="1"/>
  <c r="Q61" i="2"/>
  <c r="P61" i="2"/>
  <c r="N61" i="2"/>
  <c r="M61" i="2"/>
  <c r="W60" i="2"/>
  <c r="U60" i="2"/>
  <c r="S60" i="2"/>
  <c r="V60" i="2" s="1"/>
  <c r="Q60" i="2"/>
  <c r="P60" i="2"/>
  <c r="N60" i="2"/>
  <c r="M60" i="2"/>
  <c r="W59" i="2"/>
  <c r="U59" i="2"/>
  <c r="V59" i="2" s="1"/>
  <c r="S59" i="2"/>
  <c r="T59" i="2" s="1"/>
  <c r="Q59" i="2"/>
  <c r="P59" i="2"/>
  <c r="N59" i="2"/>
  <c r="M59" i="2"/>
  <c r="W58" i="2"/>
  <c r="U58" i="2"/>
  <c r="V58" i="2" s="1"/>
  <c r="S58" i="2"/>
  <c r="T58" i="2" s="1"/>
  <c r="Q58" i="2"/>
  <c r="P58" i="2"/>
  <c r="N58" i="2"/>
  <c r="M58" i="2"/>
  <c r="W57" i="2"/>
  <c r="U57" i="2"/>
  <c r="V57" i="2" s="1"/>
  <c r="T57" i="2"/>
  <c r="S57" i="2"/>
  <c r="Q57" i="2"/>
  <c r="P57" i="2"/>
  <c r="N57" i="2"/>
  <c r="M57" i="2"/>
  <c r="W56" i="2"/>
  <c r="U56" i="2"/>
  <c r="V56" i="2" s="1"/>
  <c r="S56" i="2"/>
  <c r="T56" i="2" s="1"/>
  <c r="Q56" i="2"/>
  <c r="P56" i="2"/>
  <c r="N56" i="2"/>
  <c r="M56" i="2"/>
  <c r="W55" i="2"/>
  <c r="V55" i="2"/>
  <c r="U55" i="2"/>
  <c r="T55" i="2"/>
  <c r="S55" i="2"/>
  <c r="Q55" i="2"/>
  <c r="P55" i="2"/>
  <c r="N55" i="2"/>
  <c r="M55" i="2"/>
  <c r="W54" i="2"/>
  <c r="U54" i="2"/>
  <c r="V54" i="2" s="1"/>
  <c r="T54" i="2"/>
  <c r="S54" i="2"/>
  <c r="Q54" i="2"/>
  <c r="P54" i="2"/>
  <c r="N54" i="2"/>
  <c r="M54" i="2"/>
  <c r="W53" i="2"/>
  <c r="U53" i="2"/>
  <c r="S53" i="2"/>
  <c r="V53" i="2" s="1"/>
  <c r="Q53" i="2"/>
  <c r="P53" i="2"/>
  <c r="N53" i="2"/>
  <c r="M53" i="2"/>
  <c r="W52" i="2"/>
  <c r="U52" i="2"/>
  <c r="S52" i="2"/>
  <c r="T52" i="2" s="1"/>
  <c r="Q52" i="2"/>
  <c r="P52" i="2"/>
  <c r="N52" i="2"/>
  <c r="M52" i="2"/>
  <c r="W51" i="2"/>
  <c r="U51" i="2"/>
  <c r="V51" i="2" s="1"/>
  <c r="S51" i="2"/>
  <c r="T51" i="2" s="1"/>
  <c r="Q51" i="2"/>
  <c r="P51" i="2"/>
  <c r="N51" i="2"/>
  <c r="M51" i="2"/>
  <c r="W50" i="2"/>
  <c r="U50" i="2"/>
  <c r="V50" i="2" s="1"/>
  <c r="S50" i="2"/>
  <c r="T50" i="2" s="1"/>
  <c r="Q50" i="2"/>
  <c r="P50" i="2"/>
  <c r="N50" i="2"/>
  <c r="M50" i="2"/>
  <c r="W49" i="2"/>
  <c r="U49" i="2"/>
  <c r="V49" i="2" s="1"/>
  <c r="T49" i="2"/>
  <c r="S49" i="2"/>
  <c r="Q49" i="2"/>
  <c r="P49" i="2"/>
  <c r="N49" i="2"/>
  <c r="M49" i="2"/>
  <c r="W48" i="2"/>
  <c r="U48" i="2"/>
  <c r="V48" i="2" s="1"/>
  <c r="S48" i="2"/>
  <c r="T48" i="2" s="1"/>
  <c r="Q48" i="2"/>
  <c r="P48" i="2"/>
  <c r="N48" i="2"/>
  <c r="M48" i="2"/>
  <c r="W47" i="2"/>
  <c r="V47" i="2"/>
  <c r="U47" i="2"/>
  <c r="T47" i="2"/>
  <c r="S47" i="2"/>
  <c r="Q47" i="2"/>
  <c r="P47" i="2"/>
  <c r="N47" i="2"/>
  <c r="M47" i="2"/>
  <c r="W46" i="2"/>
  <c r="U46" i="2"/>
  <c r="V46" i="2" s="1"/>
  <c r="T46" i="2"/>
  <c r="S46" i="2"/>
  <c r="Q46" i="2"/>
  <c r="P46" i="2"/>
  <c r="N46" i="2"/>
  <c r="M46" i="2"/>
  <c r="W45" i="2"/>
  <c r="U45" i="2"/>
  <c r="S45" i="2"/>
  <c r="V45" i="2" s="1"/>
  <c r="Q45" i="2"/>
  <c r="P45" i="2"/>
  <c r="N45" i="2"/>
  <c r="M45" i="2"/>
  <c r="W44" i="2"/>
  <c r="U44" i="2"/>
  <c r="S44" i="2"/>
  <c r="V44" i="2" s="1"/>
  <c r="Q44" i="2"/>
  <c r="P44" i="2"/>
  <c r="N44" i="2"/>
  <c r="M44" i="2"/>
  <c r="W43" i="2"/>
  <c r="U43" i="2"/>
  <c r="V43" i="2" s="1"/>
  <c r="S43" i="2"/>
  <c r="T43" i="2" s="1"/>
  <c r="Q43" i="2"/>
  <c r="P43" i="2"/>
  <c r="N43" i="2"/>
  <c r="M43" i="2"/>
  <c r="W42" i="2"/>
  <c r="U42" i="2"/>
  <c r="V42" i="2" s="1"/>
  <c r="S42" i="2"/>
  <c r="T42" i="2" s="1"/>
  <c r="Q42" i="2"/>
  <c r="P42" i="2"/>
  <c r="N42" i="2"/>
  <c r="M42" i="2"/>
  <c r="W41" i="2"/>
  <c r="U41" i="2"/>
  <c r="V41" i="2" s="1"/>
  <c r="T41" i="2"/>
  <c r="S41" i="2"/>
  <c r="Q41" i="2"/>
  <c r="P41" i="2"/>
  <c r="N41" i="2"/>
  <c r="M41" i="2"/>
  <c r="W40" i="2"/>
  <c r="U40" i="2"/>
  <c r="V40" i="2" s="1"/>
  <c r="S40" i="2"/>
  <c r="T40" i="2" s="1"/>
  <c r="Q40" i="2"/>
  <c r="P40" i="2"/>
  <c r="N40" i="2"/>
  <c r="M40" i="2"/>
  <c r="W39" i="2"/>
  <c r="V39" i="2"/>
  <c r="U39" i="2"/>
  <c r="T39" i="2"/>
  <c r="S39" i="2"/>
  <c r="Q39" i="2"/>
  <c r="P39" i="2"/>
  <c r="N39" i="2"/>
  <c r="M39" i="2"/>
  <c r="W38" i="2"/>
  <c r="U38" i="2"/>
  <c r="V38" i="2" s="1"/>
  <c r="T38" i="2"/>
  <c r="S38" i="2"/>
  <c r="Q38" i="2"/>
  <c r="P38" i="2"/>
  <c r="N38" i="2"/>
  <c r="M38" i="2"/>
  <c r="W37" i="2"/>
  <c r="U37" i="2"/>
  <c r="S37" i="2"/>
  <c r="V37" i="2" s="1"/>
  <c r="Q37" i="2"/>
  <c r="P37" i="2"/>
  <c r="N37" i="2"/>
  <c r="M37" i="2"/>
  <c r="W36" i="2"/>
  <c r="U36" i="2"/>
  <c r="S36" i="2"/>
  <c r="V36" i="2" s="1"/>
  <c r="Q36" i="2"/>
  <c r="P36" i="2"/>
  <c r="N36" i="2"/>
  <c r="M36" i="2"/>
  <c r="W35" i="2"/>
  <c r="U35" i="2"/>
  <c r="V35" i="2" s="1"/>
  <c r="S35" i="2"/>
  <c r="T35" i="2" s="1"/>
  <c r="Q35" i="2"/>
  <c r="P35" i="2"/>
  <c r="N35" i="2"/>
  <c r="M35" i="2"/>
  <c r="W34" i="2"/>
  <c r="U34" i="2"/>
  <c r="V34" i="2" s="1"/>
  <c r="S34" i="2"/>
  <c r="T34" i="2" s="1"/>
  <c r="Q34" i="2"/>
  <c r="P34" i="2"/>
  <c r="N34" i="2"/>
  <c r="M34" i="2"/>
  <c r="W33" i="2"/>
  <c r="U33" i="2"/>
  <c r="V33" i="2" s="1"/>
  <c r="T33" i="2"/>
  <c r="S33" i="2"/>
  <c r="Q33" i="2"/>
  <c r="P33" i="2"/>
  <c r="N33" i="2"/>
  <c r="M33" i="2"/>
  <c r="W32" i="2"/>
  <c r="U32" i="2"/>
  <c r="V32" i="2" s="1"/>
  <c r="S32" i="2"/>
  <c r="T32" i="2" s="1"/>
  <c r="Q32" i="2"/>
  <c r="P32" i="2"/>
  <c r="N32" i="2"/>
  <c r="M32" i="2"/>
  <c r="W31" i="2"/>
  <c r="V31" i="2"/>
  <c r="U31" i="2"/>
  <c r="T31" i="2"/>
  <c r="S31" i="2"/>
  <c r="Q31" i="2"/>
  <c r="P31" i="2"/>
  <c r="N31" i="2"/>
  <c r="M31" i="2"/>
  <c r="W30" i="2"/>
  <c r="U30" i="2"/>
  <c r="V30" i="2" s="1"/>
  <c r="T30" i="2"/>
  <c r="S30" i="2"/>
  <c r="Q30" i="2"/>
  <c r="P30" i="2"/>
  <c r="N30" i="2"/>
  <c r="M30" i="2"/>
  <c r="W29" i="2"/>
  <c r="U29" i="2"/>
  <c r="S29" i="2"/>
  <c r="V29" i="2" s="1"/>
  <c r="Q29" i="2"/>
  <c r="P29" i="2"/>
  <c r="N29" i="2"/>
  <c r="M29" i="2"/>
  <c r="W28" i="2"/>
  <c r="U28" i="2"/>
  <c r="S28" i="2"/>
  <c r="V28" i="2" s="1"/>
  <c r="Q28" i="2"/>
  <c r="P28" i="2"/>
  <c r="N28" i="2"/>
  <c r="M28" i="2"/>
  <c r="W27" i="2"/>
  <c r="U27" i="2"/>
  <c r="V27" i="2" s="1"/>
  <c r="S27" i="2"/>
  <c r="T27" i="2" s="1"/>
  <c r="Q27" i="2"/>
  <c r="P27" i="2"/>
  <c r="N27" i="2"/>
  <c r="M27" i="2"/>
  <c r="W26" i="2"/>
  <c r="U26" i="2"/>
  <c r="V26" i="2" s="1"/>
  <c r="S26" i="2"/>
  <c r="T26" i="2" s="1"/>
  <c r="Q26" i="2"/>
  <c r="P26" i="2"/>
  <c r="N26" i="2"/>
  <c r="M26" i="2"/>
  <c r="W25" i="2"/>
  <c r="U25" i="2"/>
  <c r="V25" i="2" s="1"/>
  <c r="T25" i="2"/>
  <c r="S25" i="2"/>
  <c r="Q25" i="2"/>
  <c r="P25" i="2"/>
  <c r="N25" i="2"/>
  <c r="M25" i="2"/>
  <c r="W24" i="2"/>
  <c r="U24" i="2"/>
  <c r="V24" i="2" s="1"/>
  <c r="S24" i="2"/>
  <c r="T24" i="2" s="1"/>
  <c r="Q24" i="2"/>
  <c r="P24" i="2"/>
  <c r="N24" i="2"/>
  <c r="M24" i="2"/>
  <c r="W23" i="2"/>
  <c r="V23" i="2"/>
  <c r="U23" i="2"/>
  <c r="T23" i="2"/>
  <c r="S23" i="2"/>
  <c r="Q23" i="2"/>
  <c r="P23" i="2"/>
  <c r="N23" i="2"/>
  <c r="M23" i="2"/>
  <c r="W22" i="2"/>
  <c r="U22" i="2"/>
  <c r="V22" i="2" s="1"/>
  <c r="T22" i="2"/>
  <c r="S22" i="2"/>
  <c r="Q22" i="2"/>
  <c r="P22" i="2"/>
  <c r="N22" i="2"/>
  <c r="M22" i="2"/>
  <c r="W21" i="2"/>
  <c r="U21" i="2"/>
  <c r="S21" i="2"/>
  <c r="V21" i="2" s="1"/>
  <c r="Q21" i="2"/>
  <c r="P21" i="2"/>
  <c r="N21" i="2"/>
  <c r="M21" i="2"/>
  <c r="W20" i="2"/>
  <c r="U20" i="2"/>
  <c r="S20" i="2"/>
  <c r="V20" i="2" s="1"/>
  <c r="Q20" i="2"/>
  <c r="P20" i="2"/>
  <c r="N20" i="2"/>
  <c r="M20" i="2"/>
  <c r="W19" i="2"/>
  <c r="U19" i="2"/>
  <c r="V19" i="2" s="1"/>
  <c r="S19" i="2"/>
  <c r="T19" i="2" s="1"/>
  <c r="Q19" i="2"/>
  <c r="P19" i="2"/>
  <c r="N19" i="2"/>
  <c r="M19" i="2"/>
  <c r="W18" i="2"/>
  <c r="U18" i="2"/>
  <c r="V18" i="2" s="1"/>
  <c r="S18" i="2"/>
  <c r="T18" i="2" s="1"/>
  <c r="Q18" i="2"/>
  <c r="P18" i="2"/>
  <c r="N18" i="2"/>
  <c r="M18" i="2"/>
  <c r="W17" i="2"/>
  <c r="U17" i="2"/>
  <c r="V17" i="2" s="1"/>
  <c r="T17" i="2"/>
  <c r="S17" i="2"/>
  <c r="Q17" i="2"/>
  <c r="P17" i="2"/>
  <c r="N17" i="2"/>
  <c r="M17" i="2"/>
  <c r="W16" i="2"/>
  <c r="U16" i="2"/>
  <c r="V16" i="2" s="1"/>
  <c r="S16" i="2"/>
  <c r="T16" i="2" s="1"/>
  <c r="Q16" i="2"/>
  <c r="P16" i="2"/>
  <c r="N16" i="2"/>
  <c r="M16" i="2"/>
  <c r="W15" i="2"/>
  <c r="V15" i="2"/>
  <c r="U15" i="2"/>
  <c r="T15" i="2"/>
  <c r="S15" i="2"/>
  <c r="Q15" i="2"/>
  <c r="P15" i="2"/>
  <c r="N15" i="2"/>
  <c r="M15" i="2"/>
  <c r="W14" i="2"/>
  <c r="U14" i="2"/>
  <c r="V14" i="2" s="1"/>
  <c r="T14" i="2"/>
  <c r="S14" i="2"/>
  <c r="Q14" i="2"/>
  <c r="P14" i="2"/>
  <c r="N14" i="2"/>
  <c r="M14" i="2"/>
  <c r="W13" i="2"/>
  <c r="U13" i="2"/>
  <c r="S13" i="2"/>
  <c r="V13" i="2" s="1"/>
  <c r="Q13" i="2"/>
  <c r="P13" i="2"/>
  <c r="N13" i="2"/>
  <c r="M13" i="2"/>
  <c r="W12" i="2"/>
  <c r="U12" i="2"/>
  <c r="S12" i="2"/>
  <c r="T12" i="2" s="1"/>
  <c r="Q12" i="2"/>
  <c r="P12" i="2"/>
  <c r="N12" i="2"/>
  <c r="M12" i="2"/>
  <c r="W11" i="2"/>
  <c r="U11" i="2"/>
  <c r="V11" i="2" s="1"/>
  <c r="S11" i="2"/>
  <c r="T11" i="2" s="1"/>
  <c r="Q11" i="2"/>
  <c r="P11" i="2"/>
  <c r="N11" i="2"/>
  <c r="M11" i="2"/>
  <c r="W10" i="2"/>
  <c r="U10" i="2"/>
  <c r="V10" i="2" s="1"/>
  <c r="S10" i="2"/>
  <c r="T10" i="2" s="1"/>
  <c r="Q10" i="2"/>
  <c r="P10" i="2"/>
  <c r="N10" i="2"/>
  <c r="M10" i="2"/>
  <c r="W9" i="2"/>
  <c r="U9" i="2"/>
  <c r="V9" i="2" s="1"/>
  <c r="T9" i="2"/>
  <c r="S9" i="2"/>
  <c r="Q9" i="2"/>
  <c r="P9" i="2"/>
  <c r="N9" i="2"/>
  <c r="M9" i="2"/>
  <c r="W8" i="2"/>
  <c r="U8" i="2"/>
  <c r="V8" i="2" s="1"/>
  <c r="S8" i="2"/>
  <c r="T8" i="2" s="1"/>
  <c r="Q8" i="2"/>
  <c r="P8" i="2"/>
  <c r="N8" i="2"/>
  <c r="M8" i="2"/>
  <c r="W7" i="2"/>
  <c r="V7" i="2"/>
  <c r="U7" i="2"/>
  <c r="T7" i="2"/>
  <c r="S7" i="2"/>
  <c r="Q7" i="2"/>
  <c r="P7" i="2"/>
  <c r="N7" i="2"/>
  <c r="M7" i="2"/>
  <c r="W6" i="2"/>
  <c r="U6" i="2"/>
  <c r="V6" i="2" s="1"/>
  <c r="T6" i="2"/>
  <c r="S6" i="2"/>
  <c r="Q6" i="2"/>
  <c r="P6" i="2"/>
  <c r="N6" i="2"/>
  <c r="M6" i="2"/>
  <c r="W5" i="2"/>
  <c r="U5" i="2"/>
  <c r="S5" i="2"/>
  <c r="V5" i="2" s="1"/>
  <c r="Q5" i="2"/>
  <c r="P5" i="2"/>
  <c r="N5" i="2"/>
  <c r="M5" i="2"/>
  <c r="W4" i="2"/>
  <c r="U4" i="2"/>
  <c r="S4" i="2"/>
  <c r="V4" i="2" s="1"/>
  <c r="Q4" i="2"/>
  <c r="P4" i="2"/>
  <c r="N4" i="2"/>
  <c r="M4" i="2"/>
  <c r="W3" i="2"/>
  <c r="U3" i="2"/>
  <c r="V3" i="2" s="1"/>
  <c r="S3" i="2"/>
  <c r="T3" i="2" s="1"/>
  <c r="Q3" i="2"/>
  <c r="P3" i="2"/>
  <c r="N3" i="2"/>
  <c r="M3" i="2"/>
  <c r="U2" i="2"/>
  <c r="V2" i="2" s="1"/>
  <c r="S2" i="2"/>
  <c r="Q2" i="2"/>
  <c r="P2" i="2"/>
  <c r="N2" i="2"/>
  <c r="M2" i="2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T2" i="2"/>
  <c r="AC21" i="2"/>
  <c r="S497" i="4"/>
  <c r="T497" i="4" s="1"/>
  <c r="S492" i="4"/>
  <c r="T492" i="4" s="1"/>
  <c r="S487" i="4"/>
  <c r="T487" i="4" s="1"/>
  <c r="S482" i="4"/>
  <c r="T482" i="4" s="1"/>
  <c r="S477" i="4"/>
  <c r="T477" i="4" s="1"/>
  <c r="S472" i="4"/>
  <c r="T472" i="4" s="1"/>
  <c r="S467" i="4"/>
  <c r="T467" i="4" s="1"/>
  <c r="S462" i="4"/>
  <c r="T462" i="4" s="1"/>
  <c r="S457" i="4"/>
  <c r="T457" i="4" s="1"/>
  <c r="S452" i="4"/>
  <c r="T452" i="4" s="1"/>
  <c r="S447" i="4"/>
  <c r="T447" i="4" s="1"/>
  <c r="S442" i="4"/>
  <c r="S437" i="4"/>
  <c r="S432" i="4"/>
  <c r="T432" i="4" s="1"/>
  <c r="S427" i="4"/>
  <c r="T427" i="4" s="1"/>
  <c r="S422" i="4"/>
  <c r="T422" i="4" s="1"/>
  <c r="S417" i="4"/>
  <c r="T417" i="4" s="1"/>
  <c r="S412" i="4"/>
  <c r="T412" i="4" s="1"/>
  <c r="S407" i="4"/>
  <c r="T407" i="4" s="1"/>
  <c r="S402" i="4"/>
  <c r="T402" i="4" s="1"/>
  <c r="S397" i="4"/>
  <c r="T397" i="4" s="1"/>
  <c r="S392" i="4"/>
  <c r="T392" i="4" s="1"/>
  <c r="S387" i="4"/>
  <c r="T387" i="4" s="1"/>
  <c r="S382" i="4"/>
  <c r="T382" i="4" s="1"/>
  <c r="S377" i="4"/>
  <c r="T377" i="4" s="1"/>
  <c r="S372" i="4"/>
  <c r="T372" i="4" s="1"/>
  <c r="S367" i="4"/>
  <c r="T367" i="4" s="1"/>
  <c r="S362" i="4"/>
  <c r="T362" i="4" s="1"/>
  <c r="S357" i="4"/>
  <c r="T357" i="4" s="1"/>
  <c r="S352" i="4"/>
  <c r="T352" i="4" s="1"/>
  <c r="S347" i="4"/>
  <c r="T347" i="4" s="1"/>
  <c r="S342" i="4"/>
  <c r="T342" i="4" s="1"/>
  <c r="S337" i="4"/>
  <c r="T337" i="4" s="1"/>
  <c r="S332" i="4"/>
  <c r="T332" i="4" s="1"/>
  <c r="S327" i="4"/>
  <c r="T327" i="4" s="1"/>
  <c r="S322" i="4"/>
  <c r="T322" i="4" s="1"/>
  <c r="S317" i="4"/>
  <c r="T317" i="4" s="1"/>
  <c r="S312" i="4"/>
  <c r="T312" i="4" s="1"/>
  <c r="S307" i="4"/>
  <c r="T307" i="4" s="1"/>
  <c r="S302" i="4"/>
  <c r="T302" i="4" s="1"/>
  <c r="S297" i="4"/>
  <c r="T297" i="4" s="1"/>
  <c r="S292" i="4"/>
  <c r="T292" i="4" s="1"/>
  <c r="S287" i="4"/>
  <c r="T287" i="4" s="1"/>
  <c r="S282" i="4"/>
  <c r="T282" i="4" s="1"/>
  <c r="S277" i="4"/>
  <c r="T277" i="4" s="1"/>
  <c r="S272" i="4"/>
  <c r="T272" i="4" s="1"/>
  <c r="S267" i="4"/>
  <c r="T267" i="4" s="1"/>
  <c r="S262" i="4"/>
  <c r="T262" i="4" s="1"/>
  <c r="S257" i="4"/>
  <c r="T257" i="4" s="1"/>
  <c r="S252" i="4"/>
  <c r="T252" i="4" s="1"/>
  <c r="S247" i="4"/>
  <c r="T247" i="4" s="1"/>
  <c r="S242" i="4"/>
  <c r="T242" i="4" s="1"/>
  <c r="S237" i="4"/>
  <c r="T237" i="4" s="1"/>
  <c r="S232" i="4"/>
  <c r="T232" i="4" s="1"/>
  <c r="S227" i="4"/>
  <c r="T227" i="4" s="1"/>
  <c r="S222" i="4"/>
  <c r="T222" i="4" s="1"/>
  <c r="S217" i="4"/>
  <c r="T217" i="4" s="1"/>
  <c r="S212" i="4"/>
  <c r="T212" i="4" s="1"/>
  <c r="S207" i="4"/>
  <c r="T207" i="4" s="1"/>
  <c r="S202" i="4"/>
  <c r="T202" i="4" s="1"/>
  <c r="S197" i="4"/>
  <c r="T197" i="4" s="1"/>
  <c r="S192" i="4"/>
  <c r="T192" i="4" s="1"/>
  <c r="S187" i="4"/>
  <c r="T187" i="4" s="1"/>
  <c r="S182" i="4"/>
  <c r="T182" i="4" s="1"/>
  <c r="S177" i="4"/>
  <c r="T177" i="4" s="1"/>
  <c r="S172" i="4"/>
  <c r="T172" i="4" s="1"/>
  <c r="S167" i="4"/>
  <c r="T167" i="4" s="1"/>
  <c r="S162" i="4"/>
  <c r="T162" i="4" s="1"/>
  <c r="S157" i="4"/>
  <c r="T157" i="4" s="1"/>
  <c r="S152" i="4"/>
  <c r="T152" i="4" s="1"/>
  <c r="S147" i="4"/>
  <c r="T147" i="4" s="1"/>
  <c r="S142" i="4"/>
  <c r="T142" i="4" s="1"/>
  <c r="S137" i="4"/>
  <c r="T137" i="4" s="1"/>
  <c r="S132" i="4"/>
  <c r="T132" i="4" s="1"/>
  <c r="S127" i="4"/>
  <c r="T127" i="4" s="1"/>
  <c r="S122" i="4"/>
  <c r="T122" i="4" s="1"/>
  <c r="S117" i="4"/>
  <c r="T117" i="4" s="1"/>
  <c r="S112" i="4"/>
  <c r="T112" i="4" s="1"/>
  <c r="S107" i="4"/>
  <c r="T107" i="4" s="1"/>
  <c r="S102" i="4"/>
  <c r="T102" i="4" s="1"/>
  <c r="S97" i="4"/>
  <c r="T97" i="4" s="1"/>
  <c r="S92" i="4"/>
  <c r="T92" i="4" s="1"/>
  <c r="S87" i="4"/>
  <c r="T87" i="4" s="1"/>
  <c r="S82" i="4"/>
  <c r="T82" i="4" s="1"/>
  <c r="S77" i="4"/>
  <c r="T77" i="4" s="1"/>
  <c r="S72" i="4"/>
  <c r="T72" i="4" s="1"/>
  <c r="S67" i="4"/>
  <c r="T67" i="4" s="1"/>
  <c r="S62" i="4"/>
  <c r="T62" i="4" s="1"/>
  <c r="S57" i="4"/>
  <c r="T57" i="4" s="1"/>
  <c r="S52" i="4"/>
  <c r="T52" i="4" s="1"/>
  <c r="S47" i="4"/>
  <c r="T47" i="4" s="1"/>
  <c r="S42" i="4"/>
  <c r="T42" i="4" s="1"/>
  <c r="S37" i="4"/>
  <c r="T37" i="4" s="1"/>
  <c r="S32" i="4"/>
  <c r="T32" i="4" s="1"/>
  <c r="S27" i="4"/>
  <c r="T27" i="4" s="1"/>
  <c r="S22" i="4"/>
  <c r="T22" i="4" s="1"/>
  <c r="S17" i="4"/>
  <c r="T17" i="4" s="1"/>
  <c r="S12" i="4"/>
  <c r="T12" i="4" s="1"/>
  <c r="S7" i="4"/>
  <c r="T7" i="4" s="1"/>
  <c r="S2" i="4"/>
  <c r="T2" i="4" s="1"/>
  <c r="AC3" i="2"/>
  <c r="AD3" i="2" s="1"/>
  <c r="AC4" i="2"/>
  <c r="AG4" i="2"/>
  <c r="AG3" i="2"/>
  <c r="AH3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D2" i="2"/>
  <c r="T442" i="4"/>
  <c r="T437" i="4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Y101" i="2"/>
  <c r="Z101" i="2" s="1"/>
  <c r="D101" i="2"/>
  <c r="C101" i="2"/>
  <c r="B101" i="2"/>
  <c r="Y100" i="2"/>
  <c r="Z100" i="2" s="1"/>
  <c r="D100" i="2"/>
  <c r="C100" i="2"/>
  <c r="B100" i="2"/>
  <c r="Y99" i="2"/>
  <c r="Z99" i="2" s="1"/>
  <c r="D99" i="2"/>
  <c r="C99" i="2"/>
  <c r="B99" i="2"/>
  <c r="Y98" i="2"/>
  <c r="Z98" i="2" s="1"/>
  <c r="D98" i="2"/>
  <c r="C98" i="2"/>
  <c r="B98" i="2"/>
  <c r="Y97" i="2"/>
  <c r="Z97" i="2" s="1"/>
  <c r="D97" i="2"/>
  <c r="C97" i="2"/>
  <c r="B97" i="2"/>
  <c r="Y96" i="2"/>
  <c r="Z96" i="2" s="1"/>
  <c r="D96" i="2"/>
  <c r="C96" i="2"/>
  <c r="B96" i="2"/>
  <c r="Y95" i="2"/>
  <c r="Z95" i="2" s="1"/>
  <c r="D95" i="2"/>
  <c r="C95" i="2"/>
  <c r="B95" i="2"/>
  <c r="Y94" i="2"/>
  <c r="Z94" i="2" s="1"/>
  <c r="D94" i="2"/>
  <c r="C94" i="2"/>
  <c r="B94" i="2"/>
  <c r="Y93" i="2"/>
  <c r="Z93" i="2" s="1"/>
  <c r="D93" i="2"/>
  <c r="C93" i="2"/>
  <c r="B93" i="2"/>
  <c r="Y92" i="2"/>
  <c r="Z92" i="2" s="1"/>
  <c r="D92" i="2"/>
  <c r="C92" i="2"/>
  <c r="B92" i="2"/>
  <c r="Y91" i="2"/>
  <c r="Z91" i="2" s="1"/>
  <c r="D91" i="2"/>
  <c r="C91" i="2"/>
  <c r="B91" i="2"/>
  <c r="Y90" i="2"/>
  <c r="Z90" i="2" s="1"/>
  <c r="D90" i="2"/>
  <c r="C90" i="2"/>
  <c r="B90" i="2"/>
  <c r="Y89" i="2"/>
  <c r="Z89" i="2" s="1"/>
  <c r="D89" i="2"/>
  <c r="C89" i="2"/>
  <c r="B89" i="2"/>
  <c r="Y88" i="2"/>
  <c r="Z88" i="2" s="1"/>
  <c r="D88" i="2"/>
  <c r="C88" i="2"/>
  <c r="B88" i="2"/>
  <c r="Y87" i="2"/>
  <c r="Z87" i="2" s="1"/>
  <c r="D87" i="2"/>
  <c r="C87" i="2"/>
  <c r="B87" i="2"/>
  <c r="Y86" i="2"/>
  <c r="Z86" i="2" s="1"/>
  <c r="D86" i="2"/>
  <c r="C86" i="2"/>
  <c r="B86" i="2"/>
  <c r="Y85" i="2"/>
  <c r="Z85" i="2" s="1"/>
  <c r="D85" i="2"/>
  <c r="C85" i="2"/>
  <c r="B85" i="2"/>
  <c r="Y84" i="2"/>
  <c r="Z84" i="2" s="1"/>
  <c r="D84" i="2"/>
  <c r="C84" i="2"/>
  <c r="B84" i="2"/>
  <c r="Y83" i="2"/>
  <c r="Z83" i="2" s="1"/>
  <c r="D83" i="2"/>
  <c r="C83" i="2"/>
  <c r="B83" i="2"/>
  <c r="Y82" i="2"/>
  <c r="Z82" i="2" s="1"/>
  <c r="D82" i="2"/>
  <c r="C82" i="2"/>
  <c r="B82" i="2"/>
  <c r="Y81" i="2"/>
  <c r="Z81" i="2" s="1"/>
  <c r="D81" i="2"/>
  <c r="C81" i="2"/>
  <c r="B81" i="2"/>
  <c r="Y80" i="2"/>
  <c r="Z80" i="2" s="1"/>
  <c r="D80" i="2"/>
  <c r="C80" i="2"/>
  <c r="B80" i="2"/>
  <c r="Y79" i="2"/>
  <c r="Z79" i="2" s="1"/>
  <c r="D79" i="2"/>
  <c r="C79" i="2"/>
  <c r="B79" i="2"/>
  <c r="Y78" i="2"/>
  <c r="Z78" i="2" s="1"/>
  <c r="D78" i="2"/>
  <c r="C78" i="2"/>
  <c r="B78" i="2"/>
  <c r="Y77" i="2"/>
  <c r="Z77" i="2" s="1"/>
  <c r="D77" i="2"/>
  <c r="C77" i="2"/>
  <c r="B77" i="2"/>
  <c r="Y76" i="2"/>
  <c r="Z76" i="2" s="1"/>
  <c r="D76" i="2"/>
  <c r="C76" i="2"/>
  <c r="B76" i="2"/>
  <c r="Y75" i="2"/>
  <c r="Z75" i="2" s="1"/>
  <c r="D75" i="2"/>
  <c r="C75" i="2"/>
  <c r="B75" i="2"/>
  <c r="Y74" i="2"/>
  <c r="Z74" i="2" s="1"/>
  <c r="D74" i="2"/>
  <c r="C74" i="2"/>
  <c r="B74" i="2"/>
  <c r="Y73" i="2"/>
  <c r="Z73" i="2" s="1"/>
  <c r="D73" i="2"/>
  <c r="C73" i="2"/>
  <c r="B73" i="2"/>
  <c r="Y72" i="2"/>
  <c r="Z72" i="2" s="1"/>
  <c r="D72" i="2"/>
  <c r="C72" i="2"/>
  <c r="B72" i="2"/>
  <c r="Y71" i="2"/>
  <c r="Z71" i="2" s="1"/>
  <c r="D71" i="2"/>
  <c r="C71" i="2"/>
  <c r="B71" i="2"/>
  <c r="Y70" i="2"/>
  <c r="Z70" i="2" s="1"/>
  <c r="D70" i="2"/>
  <c r="C70" i="2"/>
  <c r="B70" i="2"/>
  <c r="Y69" i="2"/>
  <c r="Z69" i="2" s="1"/>
  <c r="D69" i="2"/>
  <c r="C69" i="2"/>
  <c r="B69" i="2"/>
  <c r="Y68" i="2"/>
  <c r="Z68" i="2" s="1"/>
  <c r="D68" i="2"/>
  <c r="C68" i="2"/>
  <c r="B68" i="2"/>
  <c r="Y67" i="2"/>
  <c r="Z67" i="2" s="1"/>
  <c r="D67" i="2"/>
  <c r="C67" i="2"/>
  <c r="B67" i="2"/>
  <c r="Y66" i="2"/>
  <c r="Z66" i="2" s="1"/>
  <c r="D66" i="2"/>
  <c r="C66" i="2"/>
  <c r="B66" i="2"/>
  <c r="Y65" i="2"/>
  <c r="Z65" i="2" s="1"/>
  <c r="D65" i="2"/>
  <c r="C65" i="2"/>
  <c r="B65" i="2"/>
  <c r="Y64" i="2"/>
  <c r="Z64" i="2" s="1"/>
  <c r="D64" i="2"/>
  <c r="C64" i="2"/>
  <c r="B64" i="2"/>
  <c r="Y63" i="2"/>
  <c r="Z63" i="2" s="1"/>
  <c r="D63" i="2"/>
  <c r="C63" i="2"/>
  <c r="B63" i="2"/>
  <c r="Y62" i="2"/>
  <c r="Z62" i="2" s="1"/>
  <c r="D62" i="2"/>
  <c r="C62" i="2"/>
  <c r="B62" i="2"/>
  <c r="Y61" i="2"/>
  <c r="Z61" i="2" s="1"/>
  <c r="D61" i="2"/>
  <c r="C61" i="2"/>
  <c r="B61" i="2"/>
  <c r="Y60" i="2"/>
  <c r="Z60" i="2" s="1"/>
  <c r="D60" i="2"/>
  <c r="C60" i="2"/>
  <c r="B60" i="2"/>
  <c r="Y59" i="2"/>
  <c r="Z59" i="2" s="1"/>
  <c r="D59" i="2"/>
  <c r="C59" i="2"/>
  <c r="B59" i="2"/>
  <c r="Y58" i="2"/>
  <c r="Z58" i="2" s="1"/>
  <c r="D58" i="2"/>
  <c r="C58" i="2"/>
  <c r="B58" i="2"/>
  <c r="Y57" i="2"/>
  <c r="Z57" i="2" s="1"/>
  <c r="D57" i="2"/>
  <c r="C57" i="2"/>
  <c r="B57" i="2"/>
  <c r="Y56" i="2"/>
  <c r="Z56" i="2" s="1"/>
  <c r="D56" i="2"/>
  <c r="C56" i="2"/>
  <c r="B56" i="2"/>
  <c r="Y55" i="2"/>
  <c r="Z55" i="2" s="1"/>
  <c r="D55" i="2"/>
  <c r="C55" i="2"/>
  <c r="B55" i="2"/>
  <c r="Y54" i="2"/>
  <c r="Z54" i="2" s="1"/>
  <c r="D54" i="2"/>
  <c r="C54" i="2"/>
  <c r="B54" i="2"/>
  <c r="Y53" i="2"/>
  <c r="Z53" i="2" s="1"/>
  <c r="D53" i="2"/>
  <c r="C53" i="2"/>
  <c r="B53" i="2"/>
  <c r="Y52" i="2"/>
  <c r="Z52" i="2" s="1"/>
  <c r="D52" i="2"/>
  <c r="C52" i="2"/>
  <c r="B52" i="2"/>
  <c r="Y51" i="2"/>
  <c r="Z51" i="2" s="1"/>
  <c r="D51" i="2"/>
  <c r="C51" i="2"/>
  <c r="B51" i="2"/>
  <c r="Y50" i="2"/>
  <c r="Z50" i="2" s="1"/>
  <c r="D50" i="2"/>
  <c r="C50" i="2"/>
  <c r="B50" i="2"/>
  <c r="Y49" i="2"/>
  <c r="Z49" i="2" s="1"/>
  <c r="D49" i="2"/>
  <c r="C49" i="2"/>
  <c r="B49" i="2"/>
  <c r="Y48" i="2"/>
  <c r="Z48" i="2" s="1"/>
  <c r="D48" i="2"/>
  <c r="C48" i="2"/>
  <c r="B48" i="2"/>
  <c r="Y47" i="2"/>
  <c r="Z47" i="2" s="1"/>
  <c r="D47" i="2"/>
  <c r="C47" i="2"/>
  <c r="B47" i="2"/>
  <c r="Y46" i="2"/>
  <c r="Z46" i="2" s="1"/>
  <c r="D46" i="2"/>
  <c r="C46" i="2"/>
  <c r="B46" i="2"/>
  <c r="Y45" i="2"/>
  <c r="Z45" i="2" s="1"/>
  <c r="D45" i="2"/>
  <c r="C45" i="2"/>
  <c r="B45" i="2"/>
  <c r="Y44" i="2"/>
  <c r="Z44" i="2" s="1"/>
  <c r="D44" i="2"/>
  <c r="C44" i="2"/>
  <c r="B44" i="2"/>
  <c r="Y43" i="2"/>
  <c r="Z43" i="2" s="1"/>
  <c r="D43" i="2"/>
  <c r="C43" i="2"/>
  <c r="B43" i="2"/>
  <c r="Y42" i="2"/>
  <c r="Z42" i="2" s="1"/>
  <c r="D42" i="2"/>
  <c r="C42" i="2"/>
  <c r="B42" i="2"/>
  <c r="Y41" i="2"/>
  <c r="Z41" i="2" s="1"/>
  <c r="D41" i="2"/>
  <c r="C41" i="2"/>
  <c r="B41" i="2"/>
  <c r="Y40" i="2"/>
  <c r="Z40" i="2" s="1"/>
  <c r="D40" i="2"/>
  <c r="C40" i="2"/>
  <c r="B40" i="2"/>
  <c r="Y39" i="2"/>
  <c r="Z39" i="2" s="1"/>
  <c r="D39" i="2"/>
  <c r="C39" i="2"/>
  <c r="B39" i="2"/>
  <c r="Y38" i="2"/>
  <c r="Z38" i="2" s="1"/>
  <c r="D38" i="2"/>
  <c r="C38" i="2"/>
  <c r="B38" i="2"/>
  <c r="Y37" i="2"/>
  <c r="Z37" i="2" s="1"/>
  <c r="D37" i="2"/>
  <c r="C37" i="2"/>
  <c r="B37" i="2"/>
  <c r="Y36" i="2"/>
  <c r="Z36" i="2" s="1"/>
  <c r="D36" i="2"/>
  <c r="C36" i="2"/>
  <c r="B36" i="2"/>
  <c r="Y35" i="2"/>
  <c r="Z35" i="2" s="1"/>
  <c r="D35" i="2"/>
  <c r="C35" i="2"/>
  <c r="B35" i="2"/>
  <c r="Y34" i="2"/>
  <c r="Z34" i="2" s="1"/>
  <c r="D34" i="2"/>
  <c r="C34" i="2"/>
  <c r="B34" i="2"/>
  <c r="Y33" i="2"/>
  <c r="Z33" i="2" s="1"/>
  <c r="D33" i="2"/>
  <c r="C33" i="2"/>
  <c r="B33" i="2"/>
  <c r="Y32" i="2"/>
  <c r="Z32" i="2" s="1"/>
  <c r="D32" i="2"/>
  <c r="C32" i="2"/>
  <c r="B32" i="2"/>
  <c r="Y31" i="2"/>
  <c r="Z31" i="2" s="1"/>
  <c r="D31" i="2"/>
  <c r="C31" i="2"/>
  <c r="B31" i="2"/>
  <c r="Y30" i="2"/>
  <c r="Z30" i="2" s="1"/>
  <c r="D30" i="2"/>
  <c r="C30" i="2"/>
  <c r="B30" i="2"/>
  <c r="Y29" i="2"/>
  <c r="Z29" i="2" s="1"/>
  <c r="D29" i="2"/>
  <c r="C29" i="2"/>
  <c r="B29" i="2"/>
  <c r="Y28" i="2"/>
  <c r="Z28" i="2" s="1"/>
  <c r="D28" i="2"/>
  <c r="C28" i="2"/>
  <c r="B28" i="2"/>
  <c r="Y27" i="2"/>
  <c r="Z27" i="2" s="1"/>
  <c r="D27" i="2"/>
  <c r="C27" i="2"/>
  <c r="B27" i="2"/>
  <c r="Y26" i="2"/>
  <c r="Z26" i="2" s="1"/>
  <c r="D26" i="2"/>
  <c r="C26" i="2"/>
  <c r="B26" i="2"/>
  <c r="Y25" i="2"/>
  <c r="Z25" i="2" s="1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C2" i="2"/>
  <c r="B2" i="2"/>
  <c r="T4" i="2" l="1"/>
  <c r="T44" i="2"/>
  <c r="T92" i="2"/>
  <c r="T100" i="2"/>
  <c r="T5" i="2"/>
  <c r="T13" i="2"/>
  <c r="T21" i="2"/>
  <c r="T29" i="2"/>
  <c r="T37" i="2"/>
  <c r="T45" i="2"/>
  <c r="T53" i="2"/>
  <c r="T61" i="2"/>
  <c r="T69" i="2"/>
  <c r="T77" i="2"/>
  <c r="T85" i="2"/>
  <c r="T93" i="2"/>
  <c r="T101" i="2"/>
  <c r="T20" i="2"/>
  <c r="T28" i="2"/>
  <c r="T36" i="2"/>
  <c r="T60" i="2"/>
  <c r="V12" i="2"/>
  <c r="V52" i="2"/>
  <c r="V68" i="2"/>
  <c r="V76" i="2"/>
  <c r="V84" i="2"/>
  <c r="AG11" i="2"/>
  <c r="AC7" i="2"/>
  <c r="AG6" i="2"/>
  <c r="AG7" i="2"/>
  <c r="AC10" i="2"/>
  <c r="AG10" i="2"/>
  <c r="AC11" i="2"/>
  <c r="Y9" i="2"/>
  <c r="Z9" i="2" s="1"/>
  <c r="Y6" i="2"/>
  <c r="Z6" i="2" s="1"/>
  <c r="Y10" i="2"/>
  <c r="Z10" i="2" s="1"/>
  <c r="Y11" i="2"/>
  <c r="Z11" i="2" s="1"/>
  <c r="Y12" i="2"/>
  <c r="Z12" i="2" s="1"/>
  <c r="Y3" i="2"/>
  <c r="Z3" i="2" s="1"/>
  <c r="Y7" i="2"/>
  <c r="Z7" i="2" s="1"/>
  <c r="Y13" i="2"/>
  <c r="Z13" i="2" s="1"/>
  <c r="Y14" i="2"/>
  <c r="Z14" i="2" s="1"/>
  <c r="Y15" i="2"/>
  <c r="Z15" i="2" s="1"/>
  <c r="Y16" i="2"/>
  <c r="Z16" i="2" s="1"/>
  <c r="Y24" i="2"/>
  <c r="Z24" i="2" s="1"/>
  <c r="Y8" i="2"/>
  <c r="Z8" i="2" s="1"/>
  <c r="Y18" i="2"/>
  <c r="Z18" i="2" s="1"/>
  <c r="Y19" i="2"/>
  <c r="Z19" i="2" s="1"/>
  <c r="Y20" i="2"/>
  <c r="Z20" i="2" s="1"/>
  <c r="Y22" i="2"/>
  <c r="Z22" i="2" s="1"/>
  <c r="AC6" i="2"/>
  <c r="Y21" i="2"/>
  <c r="Z21" i="2" s="1"/>
  <c r="Y4" i="2"/>
  <c r="Z4" i="2" s="1"/>
  <c r="Y5" i="2"/>
  <c r="Z5" i="2" s="1"/>
  <c r="Y17" i="2"/>
  <c r="Z17" i="2" s="1"/>
  <c r="Y23" i="2"/>
  <c r="Z23" i="2" s="1"/>
  <c r="AG23" i="2" l="1"/>
  <c r="AG20" i="2"/>
  <c r="AG18" i="2"/>
  <c r="AG21" i="2" s="1"/>
  <c r="AC19" i="2"/>
  <c r="AC23" i="2"/>
  <c r="AC20" i="2"/>
  <c r="W2" i="2"/>
  <c r="AE13" i="2" s="1"/>
  <c r="Y2" i="2" l="1"/>
  <c r="Z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B1" authorId="0" shapeId="0" xr:uid="{00000000-0006-0000-0000-000001000000}">
      <text>
        <r>
          <rPr>
            <b/>
            <sz val="11"/>
            <color theme="1"/>
            <rFont val="Arial Nova"/>
            <family val="2"/>
            <charset val="238"/>
          </rPr>
          <t>[!]</t>
        </r>
        <r>
          <rPr>
            <sz val="11"/>
            <color theme="1"/>
            <rFont val="Arial Nova"/>
            <family val="2"/>
            <charset val="238"/>
          </rPr>
          <t xml:space="preserve"> </t>
        </r>
        <r>
          <rPr>
            <b/>
            <sz val="11"/>
            <color theme="1"/>
            <rFont val="Arial Nova"/>
            <family val="2"/>
            <charset val="238"/>
          </rPr>
          <t>Stock data:</t>
        </r>
        <r>
          <rPr>
            <sz val="11"/>
            <color theme="1"/>
            <rFont val="Arial Nova"/>
            <family val="2"/>
            <charset val="238"/>
          </rPr>
          <t xml:space="preserve">
Add </t>
        </r>
        <r>
          <rPr>
            <u/>
            <sz val="11"/>
            <color theme="1"/>
            <rFont val="Arial Nova"/>
            <family val="2"/>
            <charset val="238"/>
          </rPr>
          <t>stock ID</t>
        </r>
        <r>
          <rPr>
            <sz val="11"/>
            <color theme="1"/>
            <rFont val="Arial Nova"/>
            <family val="2"/>
            <charset val="238"/>
          </rPr>
          <t>.</t>
        </r>
      </text>
    </comment>
    <comment ref="Q1" authorId="0" shapeId="0" xr:uid="{3F0A3CE8-3402-4975-87CF-7F3485B85B8E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Stock transfer:
</t>
        </r>
        <r>
          <rPr>
            <sz val="11"/>
            <color theme="1"/>
            <rFont val="Arial Nova"/>
            <family val="2"/>
            <charset val="238"/>
          </rPr>
          <t xml:space="preserve">Add </t>
        </r>
        <r>
          <rPr>
            <u/>
            <sz val="11"/>
            <color theme="1"/>
            <rFont val="Arial Nova"/>
            <family val="2"/>
            <charset val="238"/>
          </rPr>
          <t>box ID</t>
        </r>
        <r>
          <rPr>
            <sz val="11"/>
            <color theme="1"/>
            <rFont val="Arial Nova"/>
            <family val="2"/>
            <charset val="238"/>
          </rPr>
          <t xml:space="preserve"> or </t>
        </r>
        <r>
          <rPr>
            <u/>
            <sz val="11"/>
            <color theme="1"/>
            <rFont val="Arial Nova"/>
            <family val="2"/>
            <charset val="238"/>
          </rPr>
          <t>name</t>
        </r>
        <r>
          <rPr>
            <sz val="11"/>
            <color theme="1"/>
            <rFont val="Arial Nova"/>
            <family val="2"/>
            <charset val="238"/>
          </rPr>
          <t>.</t>
        </r>
      </text>
    </comment>
    <comment ref="R1" authorId="0" shapeId="0" xr:uid="{00000000-0006-0000-0000-000002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Stock transfer:
</t>
        </r>
        <r>
          <rPr>
            <sz val="11"/>
            <color theme="1"/>
            <rFont val="Arial Nova"/>
            <family val="2"/>
            <charset val="238"/>
          </rPr>
          <t xml:space="preserve">Add </t>
        </r>
        <r>
          <rPr>
            <u/>
            <sz val="11"/>
            <color theme="1"/>
            <rFont val="Arial Nova"/>
            <family val="2"/>
            <charset val="238"/>
          </rPr>
          <t>box ID</t>
        </r>
        <r>
          <rPr>
            <sz val="11"/>
            <color theme="1"/>
            <rFont val="Arial Nova"/>
            <family val="2"/>
            <charset val="238"/>
          </rPr>
          <t xml:space="preserve"> or </t>
        </r>
        <r>
          <rPr>
            <u/>
            <sz val="11"/>
            <color theme="1"/>
            <rFont val="Arial Nova"/>
            <family val="2"/>
            <charset val="238"/>
          </rPr>
          <t>name</t>
        </r>
        <r>
          <rPr>
            <sz val="11"/>
            <color theme="1"/>
            <rFont val="Arial Nova"/>
            <family val="2"/>
            <charset val="238"/>
          </rPr>
          <t>.</t>
        </r>
      </text>
    </comment>
    <comment ref="S1" authorId="0" shapeId="0" xr:uid="{00000000-0006-0000-0000-000003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 Stock transfer:
</t>
        </r>
        <r>
          <rPr>
            <sz val="11"/>
            <color theme="1"/>
            <rFont val="Arial Nova"/>
            <family val="2"/>
            <charset val="238"/>
          </rPr>
          <t>Add position number or leave empty to find fiest free space in box.</t>
        </r>
      </text>
    </comment>
    <comment ref="U1" authorId="0" shapeId="0" xr:uid="{FB388D75-6F5F-4FC1-83F5-58232076ACF4}">
      <text>
        <r>
          <rPr>
            <b/>
            <sz val="9"/>
            <color indexed="81"/>
            <rFont val="Tahoma"/>
            <family val="2"/>
            <charset val="238"/>
          </rPr>
          <t>User comments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F1" authorId="0" shapeId="0" xr:uid="{00000000-0006-0000-0100-000001000000}">
      <text>
        <r>
          <rPr>
            <b/>
            <sz val="11"/>
            <color theme="1"/>
            <rFont val="Arial Nova"/>
            <family val="2"/>
            <charset val="238"/>
          </rPr>
          <t>[!]</t>
        </r>
        <r>
          <rPr>
            <sz val="11"/>
            <color theme="1"/>
            <rFont val="Arial Nova"/>
            <family val="2"/>
            <charset val="238"/>
          </rPr>
          <t xml:space="preserve"> Select cell line</t>
        </r>
      </text>
    </comment>
    <comment ref="G1" authorId="0" shapeId="0" xr:uid="{00000000-0006-0000-0100-000002000000}">
      <text>
        <r>
          <rPr>
            <b/>
            <sz val="11"/>
            <color theme="1"/>
            <rFont val="Arial Nova"/>
            <family val="2"/>
            <charset val="238"/>
          </rPr>
          <t xml:space="preserve">[!] </t>
        </r>
        <r>
          <rPr>
            <sz val="11"/>
            <color theme="1"/>
            <rFont val="Arial Nova"/>
            <family val="2"/>
            <charset val="238"/>
          </rPr>
          <t>Enter culture volume [mL] that will be used for transfection</t>
        </r>
      </text>
    </comment>
    <comment ref="I1" authorId="0" shapeId="0" xr:uid="{F91EBA21-8FFA-4BC7-9292-C4BCF0555011}">
      <text>
        <r>
          <rPr>
            <b/>
            <sz val="11"/>
            <color indexed="81"/>
            <rFont val="Arial Nova"/>
            <family val="2"/>
            <charset val="238"/>
          </rPr>
          <t>[Optional]</t>
        </r>
        <r>
          <rPr>
            <sz val="11"/>
            <color indexed="81"/>
            <rFont val="Arial Nova"/>
            <family val="2"/>
            <charset val="238"/>
          </rPr>
          <t xml:space="preserve"> Enter density (mvc/mL) of upscaling culture</t>
        </r>
      </text>
    </comment>
    <comment ref="AC18" authorId="0" shapeId="0" xr:uid="{00000000-0006-0000-0100-000003000000}">
      <text>
        <r>
          <rPr>
            <sz val="11"/>
            <color theme="1"/>
            <rFont val="Arial Nova"/>
            <family val="2"/>
            <charset val="238"/>
          </rPr>
          <t xml:space="preserve">Enter </t>
        </r>
        <r>
          <rPr>
            <b/>
            <sz val="11"/>
            <color theme="1"/>
            <rFont val="Arial Nova"/>
            <family val="2"/>
            <charset val="238"/>
          </rPr>
          <t>Feed</t>
        </r>
        <r>
          <rPr>
            <sz val="11"/>
            <color theme="1"/>
            <rFont val="Arial Nova"/>
            <family val="2"/>
            <charset val="238"/>
          </rPr>
          <t xml:space="preserve"> volume you would like to use for stock prepration</t>
        </r>
      </text>
    </comment>
    <comment ref="AG19" authorId="0" shapeId="0" xr:uid="{00000000-0006-0000-0100-000004000000}">
      <text>
        <r>
          <rPr>
            <sz val="11"/>
            <color theme="1"/>
            <rFont val="Arial Nova"/>
            <family val="2"/>
            <charset val="238"/>
          </rPr>
          <t xml:space="preserve">Enter </t>
        </r>
        <r>
          <rPr>
            <b/>
            <sz val="11"/>
            <color theme="1"/>
            <rFont val="Arial Nova"/>
            <family val="2"/>
            <charset val="238"/>
          </rPr>
          <t>Enh2</t>
        </r>
        <r>
          <rPr>
            <sz val="11"/>
            <color theme="1"/>
            <rFont val="Arial Nova"/>
            <family val="2"/>
            <charset val="238"/>
          </rPr>
          <t xml:space="preserve"> volume you would like to use for stock preparation</t>
        </r>
      </text>
    </comment>
    <comment ref="AC22" authorId="0" shapeId="0" xr:uid="{00000000-0006-0000-0100-000005000000}">
      <text>
        <r>
          <rPr>
            <sz val="11"/>
            <color theme="1"/>
            <rFont val="Arial Nova"/>
            <family val="2"/>
            <charset val="238"/>
          </rPr>
          <t>Initial volume [mL] of the culture used for transfection on D0</t>
        </r>
      </text>
    </comment>
    <comment ref="AG22" authorId="0" shapeId="0" xr:uid="{2A8E4463-D37C-4F46-86AE-D60244AF7C47}">
      <text>
        <r>
          <rPr>
            <sz val="11"/>
            <color theme="1"/>
            <rFont val="Arial Nova"/>
            <family val="2"/>
            <charset val="238"/>
          </rPr>
          <t>Initial volume [mL] of the culture used for transfection on D0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G1" authorId="0" shapeId="0" xr:uid="{08F78698-F1D4-477B-917E-D3282D963579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  <comment ref="M1" authorId="0" shapeId="0" xr:uid="{34B20930-EEFD-4351-A991-6ADD6A534A7D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  <comment ref="S1" authorId="0" shapeId="0" xr:uid="{9A89286A-AA2B-47CD-9FAB-8FFE5E5D6883}">
      <text>
        <r>
          <rPr>
            <b/>
            <sz val="9"/>
            <color indexed="81"/>
            <rFont val="Tahoma"/>
            <family val="2"/>
            <charset val="238"/>
          </rPr>
          <t>D+_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Mikołaj Nowak</author>
  </authors>
  <commentList>
    <comment ref="F1" authorId="0" shapeId="0" xr:uid="{00000000-0006-0000-0300-000001000000}">
      <text>
        <r>
          <rPr>
            <b/>
            <sz val="11"/>
            <color theme="1"/>
            <rFont val="Arial Nova"/>
            <family val="2"/>
            <charset val="238"/>
          </rPr>
          <t xml:space="preserve">[Optional] New stocks:
</t>
        </r>
        <r>
          <rPr>
            <sz val="11"/>
            <color theme="1"/>
            <rFont val="Arial Nova"/>
            <family val="2"/>
            <charset val="238"/>
          </rPr>
          <t xml:space="preserve"> Leave empty to add new protein. </t>
        </r>
      </text>
    </comment>
    <comment ref="G1" authorId="0" shapeId="0" xr:uid="{00000000-0006-0000-0300-000002000000}">
      <text>
        <r>
          <rPr>
            <b/>
            <sz val="11"/>
            <color theme="1"/>
            <rFont val="Arial Nova"/>
            <family val="2"/>
            <charset val="238"/>
          </rPr>
          <t>[Optional] New stocks:</t>
        </r>
        <r>
          <rPr>
            <sz val="11"/>
            <color theme="1"/>
            <rFont val="Arial Nova"/>
            <family val="2"/>
            <charset val="238"/>
          </rPr>
          <t xml:space="preserve">
Leave empty to autofill with name based on plasmid name.</t>
        </r>
      </text>
    </comment>
    <comment ref="J1" authorId="0" shapeId="0" xr:uid="{C00EF611-9290-43B1-A344-8094FF3FFD84}">
      <text>
        <r>
          <rPr>
            <b/>
            <sz val="11"/>
            <color indexed="81"/>
            <rFont val="Arial Nova"/>
            <family val="2"/>
            <charset val="238"/>
          </rPr>
          <t>[Optional New stocks:</t>
        </r>
        <r>
          <rPr>
            <sz val="11"/>
            <color indexed="81"/>
            <rFont val="Arial Nova"/>
            <family val="2"/>
            <charset val="238"/>
          </rPr>
          <t xml:space="preserve">
Add tag or tags presents in the protein.</t>
        </r>
      </text>
    </comment>
    <comment ref="R1" authorId="0" shapeId="0" xr:uid="{D85AC499-3937-4CC6-94A7-19546835AC4F}">
      <text>
        <r>
          <rPr>
            <b/>
            <sz val="11"/>
            <color indexed="81"/>
            <rFont val="Arial Nova"/>
            <family val="2"/>
            <charset val="238"/>
          </rPr>
          <t xml:space="preserve">[!] New stocks:
</t>
        </r>
        <r>
          <rPr>
            <sz val="11"/>
            <color indexed="81"/>
            <rFont val="Arial Nova"/>
            <family val="2"/>
            <charset val="238"/>
          </rPr>
          <t>Add protein concentration.</t>
        </r>
      </text>
    </comment>
    <comment ref="U1" authorId="0" shapeId="0" xr:uid="{2BD5D421-CF0C-48A6-9803-E6D5D79048BB}">
      <text>
        <r>
          <rPr>
            <b/>
            <sz val="11"/>
            <color indexed="81"/>
            <rFont val="Arial Nova"/>
            <family val="2"/>
            <charset val="238"/>
          </rPr>
          <t xml:space="preserve">[Optional] New stocks:
</t>
        </r>
        <r>
          <rPr>
            <sz val="11"/>
            <color indexed="81"/>
            <rFont val="Arial Nova"/>
            <family val="2"/>
            <charset val="238"/>
          </rPr>
          <t>Add stock description</t>
        </r>
      </text>
    </comment>
    <comment ref="W3" authorId="0" shapeId="0" xr:uid="{36F8C5A9-FB72-47CE-9F5A-F88387FE9B3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" authorId="0" shapeId="0" xr:uid="{6CED58C3-BC95-449F-814D-B4100EE29B4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" authorId="0" shapeId="0" xr:uid="{A218BC99-94E2-47E3-83EE-927D91A0115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" authorId="0" shapeId="0" xr:uid="{180F7272-6938-4CE5-8ECD-5174DCFDD9A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" authorId="0" shapeId="0" xr:uid="{E3C69031-BFFF-4EA1-B081-39A9DB7E461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" authorId="0" shapeId="0" xr:uid="{2608C433-A472-4B5A-A52E-42CAB0F3571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" authorId="0" shapeId="0" xr:uid="{F7703F9F-A1E3-4864-9523-6D3195B6877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" authorId="0" shapeId="0" xr:uid="{23FA6F45-4CC5-470B-8DDF-31478CE2863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" authorId="0" shapeId="0" xr:uid="{A9F2D869-4247-49C0-9D37-F4235D19026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" authorId="0" shapeId="0" xr:uid="{4E66874F-59EA-4F8C-B610-2925B4298B1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" authorId="0" shapeId="0" xr:uid="{5B6EA2C7-960A-41C0-A82A-0005DB6C9D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" authorId="0" shapeId="0" xr:uid="{3548F1DD-A5F3-4F10-ACD8-DA81634DB1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" authorId="0" shapeId="0" xr:uid="{CCFEEAED-33A1-485F-B2B6-731EA3E21DA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" authorId="0" shapeId="0" xr:uid="{9256A046-99CE-4AAA-967D-4836F845E7A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" authorId="0" shapeId="0" xr:uid="{534AC5F8-C3B5-4D32-8E76-0646C5722A1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" authorId="0" shapeId="0" xr:uid="{6866CD8C-D42B-4DB7-A46A-5C42070E41C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" authorId="0" shapeId="0" xr:uid="{5D9127C5-2ED3-4BDE-A75A-901CD86A98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" authorId="0" shapeId="0" xr:uid="{70D5CE3C-F50C-43F5-9553-0CA1404E5F6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" authorId="0" shapeId="0" xr:uid="{E3D45C51-E621-4EB0-8134-CF59106EFA5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" authorId="0" shapeId="0" xr:uid="{D5A9B4E8-2ACF-4D96-B16E-78A3EE88FE7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" authorId="0" shapeId="0" xr:uid="{B3119C1E-AD4E-4CB8-AADD-BC6976FBA88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" authorId="0" shapeId="0" xr:uid="{DBBAA25E-E6F2-4CF7-994B-F0FE51A973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" authorId="0" shapeId="0" xr:uid="{1CDD9B89-D215-46B4-828C-988D587F15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" authorId="0" shapeId="0" xr:uid="{DFFA025D-350A-4E4A-B5BC-718EA749E78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" authorId="0" shapeId="0" xr:uid="{D1516F7B-A4B9-45FA-8235-79D30B11BA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" authorId="0" shapeId="0" xr:uid="{55C47852-8924-4823-9351-2D6B556A3CB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" authorId="0" shapeId="0" xr:uid="{C7158B7B-515C-4847-B33C-C7F51749841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" authorId="0" shapeId="0" xr:uid="{319C7087-52F1-46E9-8E6F-1995CD6FBF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" authorId="0" shapeId="0" xr:uid="{98C223BB-99FC-4020-89A8-01E65894753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1" authorId="0" shapeId="0" xr:uid="{48C7E8B4-E557-4CF4-B139-819ECC776ED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53" authorId="0" shapeId="0" xr:uid="{A04C1BD7-4B3B-4E7E-9981-295E60FCA9F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54" authorId="0" shapeId="0" xr:uid="{2EA334DF-E9F3-4434-8BDA-9EC1385704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6" authorId="0" shapeId="0" xr:uid="{3B79C6A2-C3B7-4242-B524-F5A0144327A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58" authorId="0" shapeId="0" xr:uid="{76D536FC-8523-47C7-95AF-2E3A03639BA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59" authorId="0" shapeId="0" xr:uid="{5E87AF9B-4516-4914-88C3-2F2E3BE96E7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1" authorId="0" shapeId="0" xr:uid="{781918FD-37DE-4DE4-9B26-F7A23980279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63" authorId="0" shapeId="0" xr:uid="{CBDD0B55-4C9F-44FA-8E85-2E612D6D040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64" authorId="0" shapeId="0" xr:uid="{3FCDBAE1-D201-4AF9-9895-DDF33455A4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66" authorId="0" shapeId="0" xr:uid="{C7CD6983-205C-4ED9-A5F6-CF5FFE495B0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68" authorId="0" shapeId="0" xr:uid="{532F531D-9D25-4D77-AF75-D0D37AB08F6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69" authorId="0" shapeId="0" xr:uid="{617618A6-F6E7-46E2-B876-B899D3B6BE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71" authorId="0" shapeId="0" xr:uid="{BC3AEC81-C764-473B-974C-8458A98D3C1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73" authorId="0" shapeId="0" xr:uid="{679BBAFD-15F9-4A51-9F7E-30C5B6CF2B6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74" authorId="0" shapeId="0" xr:uid="{17598087-98EE-45F0-875D-363E5AEA948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76" authorId="0" shapeId="0" xr:uid="{8BB8A59A-6932-48DC-BEA2-82FA356E1E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78" authorId="0" shapeId="0" xr:uid="{152A4C54-CDBD-4514-B289-AF3462E5BF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79" authorId="0" shapeId="0" xr:uid="{AFC5DFDF-28AA-4066-A135-0154F10BC36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81" authorId="0" shapeId="0" xr:uid="{690B090F-2A6A-4B70-8D77-FFE436EEB0A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3" authorId="0" shapeId="0" xr:uid="{E364D50F-3E2C-4A8F-8B87-1A00EE2D15D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84" authorId="0" shapeId="0" xr:uid="{9B2998E1-855F-4D07-99E9-0D58087DD48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86" authorId="0" shapeId="0" xr:uid="{FA302F39-6F0D-4B1F-BC9A-21F18E96B1A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88" authorId="0" shapeId="0" xr:uid="{C124A349-761F-4139-8046-FDD68DCEB8F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89" authorId="0" shapeId="0" xr:uid="{139D51C0-8FAB-4136-A091-EE1133B4EAA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91" authorId="0" shapeId="0" xr:uid="{CAEE1353-A1D5-41AE-8D15-625C3082D38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93" authorId="0" shapeId="0" xr:uid="{19DB07ED-A508-47AA-903A-B44693B40F6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4" authorId="0" shapeId="0" xr:uid="{A7A54A61-24EC-4C2E-8A44-500BD29386E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96" authorId="0" shapeId="0" xr:uid="{074D7DA1-3C3B-4618-90EF-B6BFAE95355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98" authorId="0" shapeId="0" xr:uid="{B83F8752-0E15-4B53-9C52-622907E46CB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99" authorId="0" shapeId="0" xr:uid="{5D965E8D-6264-4918-B153-581C88B6752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01" authorId="0" shapeId="0" xr:uid="{D188BC1B-C2BA-4D6A-81D8-310E18B0E32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03" authorId="0" shapeId="0" xr:uid="{38D2081F-9C2F-45CA-904A-8372AC9D6FA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04" authorId="0" shapeId="0" xr:uid="{0FC44E51-F489-4ED2-86BA-AEE13EF9B5E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06" authorId="0" shapeId="0" xr:uid="{26F753EC-8A70-466A-9CED-D2B9C6F1F57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08" authorId="0" shapeId="0" xr:uid="{0EBD9577-1EDE-47E9-9CF3-7FD8A6C7439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09" authorId="0" shapeId="0" xr:uid="{CFE83565-CDD9-4603-BA19-BC1253AD6F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1" authorId="0" shapeId="0" xr:uid="{0E0A2A95-3F54-4773-86BF-D123C5E97D0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13" authorId="0" shapeId="0" xr:uid="{6BD56960-CDC0-4B7E-8468-D943AB1EDDD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14" authorId="0" shapeId="0" xr:uid="{F9542515-377C-4A24-9159-A7CBA398978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16" authorId="0" shapeId="0" xr:uid="{75A3F203-A202-4CB0-BF48-576FFD368D4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18" authorId="0" shapeId="0" xr:uid="{E767D6B3-C2B8-4931-86BA-D46430BA150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19" authorId="0" shapeId="0" xr:uid="{8F185C00-3321-4317-8E22-1CE6207A754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21" authorId="0" shapeId="0" xr:uid="{F0BE32CF-86AB-4C90-BB9B-FA657E41F6E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23" authorId="0" shapeId="0" xr:uid="{EA949F6C-FB0C-4B7F-BA9A-94977A9F82F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24" authorId="0" shapeId="0" xr:uid="{60E6900D-43D8-4FB1-8600-E56D521CEDC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26" authorId="0" shapeId="0" xr:uid="{A69CBA22-DE5F-4679-817B-83DF18222B8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28" authorId="0" shapeId="0" xr:uid="{404EF997-708E-46FC-9362-57CEACAF608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29" authorId="0" shapeId="0" xr:uid="{93CF357E-23B5-4D11-9772-A6C18320808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31" authorId="0" shapeId="0" xr:uid="{5B1469CE-BF77-44AB-BB72-D1EB2B36ECF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3" authorId="0" shapeId="0" xr:uid="{CEC6BBBC-77F4-44F5-9AB6-BC69FAC2D1B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34" authorId="0" shapeId="0" xr:uid="{232C2EFD-9072-4296-8814-9AA8A3E0CAC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36" authorId="0" shapeId="0" xr:uid="{E442844E-B118-4528-8433-C30957F0387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38" authorId="0" shapeId="0" xr:uid="{7903FB72-ADA7-4271-BCD6-FA159A58EA7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39" authorId="0" shapeId="0" xr:uid="{4803517D-0401-4371-A69E-6000B01EC4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41" authorId="0" shapeId="0" xr:uid="{0670565A-9565-4489-967A-F088F538472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43" authorId="0" shapeId="0" xr:uid="{93D641CF-E58D-4CEC-AFA1-C9A3C295BB8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4" authorId="0" shapeId="0" xr:uid="{4BB6DEBD-2229-416E-B37F-F5D10512C54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46" authorId="0" shapeId="0" xr:uid="{E7BFEDB8-8F5D-4C43-902D-A1093BF0E97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48" authorId="0" shapeId="0" xr:uid="{7899937D-BDFE-43D5-B5AD-99EC98F402D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49" authorId="0" shapeId="0" xr:uid="{B930C4FE-D411-42BE-B1CA-D509486D1F8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51" authorId="0" shapeId="0" xr:uid="{79040A86-141B-4A70-AC13-CE00087A323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53" authorId="0" shapeId="0" xr:uid="{2FD5DA9D-7E39-411D-8D92-4AD3D528C07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54" authorId="0" shapeId="0" xr:uid="{F877E108-3E61-426D-9A20-ACACE5EEBA6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56" authorId="0" shapeId="0" xr:uid="{471C7069-6D2C-483F-A8AA-85219DAC427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58" authorId="0" shapeId="0" xr:uid="{6E744C9A-4D65-4055-B654-A6710D988C5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59" authorId="0" shapeId="0" xr:uid="{5D0365FD-04F3-4F1D-8CFB-0B683D78F05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1" authorId="0" shapeId="0" xr:uid="{EF471EAE-6F15-429E-BDF0-9B64FEAC044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63" authorId="0" shapeId="0" xr:uid="{EC58D627-73F9-4D33-8465-2A364744A7A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64" authorId="0" shapeId="0" xr:uid="{18960BA9-8E03-4D6A-9F71-8AA7056B772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66" authorId="0" shapeId="0" xr:uid="{179C99E6-666C-4902-A7B7-1B7F017198E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68" authorId="0" shapeId="0" xr:uid="{3AFDAE43-C157-421D-BAA8-E6A8C3F9576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69" authorId="0" shapeId="0" xr:uid="{F61022FA-D320-4EFA-9F94-5C931927C18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71" authorId="0" shapeId="0" xr:uid="{C2779DF2-1606-4A7B-9270-CA1166E2A18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73" authorId="0" shapeId="0" xr:uid="{C2782187-8A2A-4230-B254-08BF71428AE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74" authorId="0" shapeId="0" xr:uid="{69AE8A8D-2D2A-44EF-89DC-739855AC71F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76" authorId="0" shapeId="0" xr:uid="{AD819E03-9D6A-4E10-A9AF-D9C66E07176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78" authorId="0" shapeId="0" xr:uid="{9472C537-21C1-44DB-9D67-C57A6CEBF9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79" authorId="0" shapeId="0" xr:uid="{B860332D-F9D7-4F4D-AE10-823D400F9CE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81" authorId="0" shapeId="0" xr:uid="{FFC345F8-3FEA-4382-8971-0719AE0C0A7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3" authorId="0" shapeId="0" xr:uid="{8B094B8F-9939-4550-927D-086A37B900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84" authorId="0" shapeId="0" xr:uid="{D5D3A59C-05D1-4C7E-BF98-F0648FDD2ED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86" authorId="0" shapeId="0" xr:uid="{46BE146B-7701-4489-887F-DE2BB452D1D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88" authorId="0" shapeId="0" xr:uid="{96EF474B-25BD-4797-AB30-A705D933953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89" authorId="0" shapeId="0" xr:uid="{7ABBFB0C-2574-42C1-906E-AE85284253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91" authorId="0" shapeId="0" xr:uid="{4440615D-4700-4F9C-88D1-6A7FB16BD96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93" authorId="0" shapeId="0" xr:uid="{C0207C01-20A2-4D4E-A861-EC21CF5F42A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4" authorId="0" shapeId="0" xr:uid="{7DBE0AFD-BA2C-4631-8F44-318211757A2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196" authorId="0" shapeId="0" xr:uid="{BA46E381-288B-49D8-A00B-7D6B3B0DC70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198" authorId="0" shapeId="0" xr:uid="{9AE68F37-F9E3-47A7-9EEB-B0844030DD6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199" authorId="0" shapeId="0" xr:uid="{78513AB6-D753-4CF6-BA2B-3F84AD0B60B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01" authorId="0" shapeId="0" xr:uid="{1DE8FBA7-146E-4E74-9DCC-647C1CDDE6B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03" authorId="0" shapeId="0" xr:uid="{6008FEEE-849F-4300-9385-BDF176B47B6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04" authorId="0" shapeId="0" xr:uid="{5231B69E-66CA-423C-8559-5A29139A5EA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06" authorId="0" shapeId="0" xr:uid="{854FB146-CFB6-4045-88B6-C897ADEA6A1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08" authorId="0" shapeId="0" xr:uid="{2EB4BF63-D31A-4B3E-936C-168681B2514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09" authorId="0" shapeId="0" xr:uid="{50A4E2A9-B555-4933-963D-0D923065063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1" authorId="0" shapeId="0" xr:uid="{330F7955-5BBD-462F-AFB1-A74D78C2712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13" authorId="0" shapeId="0" xr:uid="{5353A1B7-F5EB-43DA-9339-45F8D4E665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14" authorId="0" shapeId="0" xr:uid="{575E50E2-0353-4C85-9B51-87EA1E8AFC0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16" authorId="0" shapeId="0" xr:uid="{AC9041ED-F717-4510-A3B0-81CCA2FF10D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18" authorId="0" shapeId="0" xr:uid="{3E9E50D5-3ACB-4F7F-9E05-BAFA0605906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19" authorId="0" shapeId="0" xr:uid="{1BEB6726-B071-45EC-9F3E-02798F5C698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21" authorId="0" shapeId="0" xr:uid="{B6BAA427-E849-4888-9508-7BBD79EC29D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23" authorId="0" shapeId="0" xr:uid="{C3576A05-71A8-4AB0-BC6B-8A35267A472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24" authorId="0" shapeId="0" xr:uid="{7C3271C0-E521-48DE-BBB3-89D80975989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26" authorId="0" shapeId="0" xr:uid="{719A129D-2285-4BA5-A663-4918A83E975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28" authorId="0" shapeId="0" xr:uid="{DEADBA09-3E4A-4B94-A263-D605D651187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29" authorId="0" shapeId="0" xr:uid="{C745725C-5018-44E2-8893-148BF4D7D89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31" authorId="0" shapeId="0" xr:uid="{04E64721-D273-4053-AA11-48A0AC0504B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3" authorId="0" shapeId="0" xr:uid="{157453E1-5577-450B-AA40-F78C7DBD0B9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34" authorId="0" shapeId="0" xr:uid="{87EA8A93-88A6-4BAA-B59C-A5734ECBBA5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36" authorId="0" shapeId="0" xr:uid="{7A2EAC8F-9EAA-48A2-B942-0C6874C4A2E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38" authorId="0" shapeId="0" xr:uid="{4E340672-49EA-4DC3-BE15-B5914DECB2D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39" authorId="0" shapeId="0" xr:uid="{10439E37-3D70-4BA2-8308-1CE4CC11B31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41" authorId="0" shapeId="0" xr:uid="{8F0F0FC6-9EAE-4ED6-A72D-E63C0846704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43" authorId="0" shapeId="0" xr:uid="{ACC913F9-7C40-4F83-A3A8-55EF8D4F892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4" authorId="0" shapeId="0" xr:uid="{9C90EE10-A328-4A3E-A82C-02EC50B25F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46" authorId="0" shapeId="0" xr:uid="{D8143B7E-423D-47D8-AD4F-E278843865E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48" authorId="0" shapeId="0" xr:uid="{B6A71A46-3E9F-4582-8EF9-F5264295C0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49" authorId="0" shapeId="0" xr:uid="{9023D773-F979-428E-AC07-DF1D11736C0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51" authorId="0" shapeId="0" xr:uid="{F3912356-A853-4985-90B1-1B09FCB9CAE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53" authorId="0" shapeId="0" xr:uid="{A9FB3E70-2ADC-4CE2-AD4C-9A0DBD934F9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54" authorId="0" shapeId="0" xr:uid="{341C3FD4-9A84-42F5-B0D6-247C491B8CA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56" authorId="0" shapeId="0" xr:uid="{E2DE608D-FBC9-43B9-A179-C51DCCD68CD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58" authorId="0" shapeId="0" xr:uid="{5405207D-B609-4432-9F8C-639EC36004C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59" authorId="0" shapeId="0" xr:uid="{D0A01202-D2FC-4B6D-8A4B-987BCDFE385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1" authorId="0" shapeId="0" xr:uid="{15DEE11F-5F39-4209-BEFA-EA5023BAAE5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63" authorId="0" shapeId="0" xr:uid="{EB82ED88-0262-4F83-9FA5-663350AE070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64" authorId="0" shapeId="0" xr:uid="{4177247C-5F60-4685-90AD-EC1FB6A3BB9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66" authorId="0" shapeId="0" xr:uid="{5CA9F570-FC33-4C4B-8ED2-72EA17853C5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68" authorId="0" shapeId="0" xr:uid="{4B802604-0579-4556-9D34-528793C8DA3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69" authorId="0" shapeId="0" xr:uid="{647AFA86-B980-41CB-BD1E-91717D6512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71" authorId="0" shapeId="0" xr:uid="{7692E701-B0B6-4599-8832-92009524B96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73" authorId="0" shapeId="0" xr:uid="{A85A5732-C649-460B-859E-D21E99B9B4D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74" authorId="0" shapeId="0" xr:uid="{B0D087C0-DF3C-4500-B336-92E26E8675E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76" authorId="0" shapeId="0" xr:uid="{2D816DC9-CA61-46E0-85FB-83F0044A9D6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78" authorId="0" shapeId="0" xr:uid="{2EC66A1F-0CBF-400E-8E0B-AEA4E327E00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79" authorId="0" shapeId="0" xr:uid="{9DAA6AC0-ED9A-4E50-9593-4049AF62B42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81" authorId="0" shapeId="0" xr:uid="{5E743ABA-6845-4614-B8A6-30D066231ED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3" authorId="0" shapeId="0" xr:uid="{31E9EA07-70CD-43D7-9703-281F091E46D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84" authorId="0" shapeId="0" xr:uid="{38745459-9EA2-4561-9685-8EF5F9C5BF1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86" authorId="0" shapeId="0" xr:uid="{8D51F216-8383-43E7-AA23-58970F59A83B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88" authorId="0" shapeId="0" xr:uid="{B2A37899-402D-44C3-9400-BF1C50E8B9C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89" authorId="0" shapeId="0" xr:uid="{9D7829E3-583A-4BFC-BD16-229BF26E59E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91" authorId="0" shapeId="0" xr:uid="{59393BE5-9790-4191-8342-6367588091E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93" authorId="0" shapeId="0" xr:uid="{658B4B24-313F-403A-85E5-E6ECB79FE38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4" authorId="0" shapeId="0" xr:uid="{7070FCD7-BF45-4DF3-B970-24D0C15B1AB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296" authorId="0" shapeId="0" xr:uid="{80332D63-C660-406D-9EC5-C26E8CDD162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298" authorId="0" shapeId="0" xr:uid="{00E82E00-6376-4187-AF26-3C2FCF7BB0A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299" authorId="0" shapeId="0" xr:uid="{78725A6C-1FB1-4930-B37A-055DF9C7911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01" authorId="0" shapeId="0" xr:uid="{18A11345-3E3C-43A7-AAF6-65F8CA6D806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03" authorId="0" shapeId="0" xr:uid="{F1088902-8365-4F9A-ABE5-E4BE047D07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04" authorId="0" shapeId="0" xr:uid="{35EE02A6-1CFD-4880-8463-5B8A8804E46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06" authorId="0" shapeId="0" xr:uid="{65CDA4E6-9164-479A-A850-7E156CF1D6B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08" authorId="0" shapeId="0" xr:uid="{3B00723A-DBBC-478C-995E-51D1C3CE5D9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09" authorId="0" shapeId="0" xr:uid="{D2F0A5E6-2DEC-4240-86B1-80595EA1C9E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1" authorId="0" shapeId="0" xr:uid="{7446E2E3-76BD-4B24-9ADC-D4C45572BD5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13" authorId="0" shapeId="0" xr:uid="{0A2BF681-39D5-46E9-8729-96BA4E8DEF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14" authorId="0" shapeId="0" xr:uid="{96EB477A-92C7-4B27-B176-1042F6B1633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16" authorId="0" shapeId="0" xr:uid="{15131DE9-F5E0-485C-AEF1-002522AFBEE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18" authorId="0" shapeId="0" xr:uid="{3A894697-22F9-403B-A33F-2930FEB3437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19" authorId="0" shapeId="0" xr:uid="{12894C63-97DC-436F-9C58-C7A5E83AAD2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21" authorId="0" shapeId="0" xr:uid="{D2A47E6D-6869-42C8-BA9E-A48D423203C7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23" authorId="0" shapeId="0" xr:uid="{B5A54FF4-640E-47A5-9ED4-F342A66B3F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24" authorId="0" shapeId="0" xr:uid="{E9D182ED-A90E-4616-A97E-1402E40FB0D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26" authorId="0" shapeId="0" xr:uid="{410455D4-6349-445D-A165-D85146C2045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28" authorId="0" shapeId="0" xr:uid="{FF712552-332E-4611-A6B5-A6CF2B29902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29" authorId="0" shapeId="0" xr:uid="{D29A93C2-4F94-462C-A63C-1DA8B40DF4C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31" authorId="0" shapeId="0" xr:uid="{23632BDE-BBD9-4260-A9F6-53937769F83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3" authorId="0" shapeId="0" xr:uid="{BAFFAF46-5E29-4AA3-95ED-68414586461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34" authorId="0" shapeId="0" xr:uid="{0FDA0AF5-6286-4D94-90C7-F2E47E8D555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36" authorId="0" shapeId="0" xr:uid="{A57DF1F7-616A-4D5E-9871-43F0DD4294D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38" authorId="0" shapeId="0" xr:uid="{87B235B4-831E-465A-88E1-DD4B97A0697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39" authorId="0" shapeId="0" xr:uid="{1806B017-FE42-4831-B838-52FCA65E3B8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41" authorId="0" shapeId="0" xr:uid="{A440A6E6-52AD-4C6B-810B-C75865F6ED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43" authorId="0" shapeId="0" xr:uid="{54E9A794-BF47-4877-8EF2-B6ABB676983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4" authorId="0" shapeId="0" xr:uid="{A22A8141-B784-42C0-94AB-002B7C5A1FF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46" authorId="0" shapeId="0" xr:uid="{2226A6B0-EEC4-4C9A-9657-CBADCF60568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48" authorId="0" shapeId="0" xr:uid="{525BBA20-7718-47BE-9A8A-E27A77A0187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49" authorId="0" shapeId="0" xr:uid="{0450D5CD-653C-4168-BC44-35766BA994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51" authorId="0" shapeId="0" xr:uid="{F4A38B0C-FF96-4262-B3E3-E532323FD36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53" authorId="0" shapeId="0" xr:uid="{26709340-3743-4C6C-A4A0-FB7E9DB3101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54" authorId="0" shapeId="0" xr:uid="{EA0C63A3-7808-45A4-A198-0A6EB0B2650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56" authorId="0" shapeId="0" xr:uid="{1E106BDB-C839-491E-8E83-697EDC16A75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58" authorId="0" shapeId="0" xr:uid="{79706637-8F86-4840-99B5-A5404B4D95A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59" authorId="0" shapeId="0" xr:uid="{30F0E425-1239-4293-97B5-16E8120C41B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1" authorId="0" shapeId="0" xr:uid="{A1AE5293-4A3E-466C-9358-E1CF7D329295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63" authorId="0" shapeId="0" xr:uid="{ACAE9ED4-31A6-421E-A7CE-2F86780095D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64" authorId="0" shapeId="0" xr:uid="{90600FFA-C292-43B6-BC07-49C94871D4C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66" authorId="0" shapeId="0" xr:uid="{1AF0528C-CD3D-434F-B57C-996B9488D01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68" authorId="0" shapeId="0" xr:uid="{477942DE-7164-47DB-A03F-AF8A4B2F689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69" authorId="0" shapeId="0" xr:uid="{B53E2F37-5941-49FB-AEB9-2F88CFDAEC5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71" authorId="0" shapeId="0" xr:uid="{06C99071-6891-4AEC-B9CB-F09ED52CAB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73" authorId="0" shapeId="0" xr:uid="{8B6B0FE7-CE10-49C5-94D7-0E8C5C93ED0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74" authorId="0" shapeId="0" xr:uid="{B6713C6B-3991-4083-A716-AD0667A2AAC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76" authorId="0" shapeId="0" xr:uid="{03146255-F72A-4B1C-936D-1DCD7A299AF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78" authorId="0" shapeId="0" xr:uid="{070CCA5F-08D6-44BA-A72D-3BB2A457124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79" authorId="0" shapeId="0" xr:uid="{68E4F022-82C7-4239-8513-59474AF780D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81" authorId="0" shapeId="0" xr:uid="{1EFE72C6-07DC-4BA6-8173-3A61239945C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3" authorId="0" shapeId="0" xr:uid="{3141164A-AB97-460F-A80E-EF0D15AD9D1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84" authorId="0" shapeId="0" xr:uid="{DB186DAC-C06B-4F5E-942C-312B4D9F9FE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86" authorId="0" shapeId="0" xr:uid="{45F1DB40-3E6C-4201-9416-7EEEE071674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88" authorId="0" shapeId="0" xr:uid="{6CAD605C-4855-413C-ADC8-E35662DD071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89" authorId="0" shapeId="0" xr:uid="{4CC1AC63-97D1-442B-9374-8E5051EF8D1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91" authorId="0" shapeId="0" xr:uid="{7FF069DF-FA5A-4EA9-9955-97946F8205A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93" authorId="0" shapeId="0" xr:uid="{47802F96-2B1E-4F2A-96F6-D64AA4A2F7C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4" authorId="0" shapeId="0" xr:uid="{FEDC0027-7FC1-494C-B79E-348FC85FB91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396" authorId="0" shapeId="0" xr:uid="{AA8135C0-D799-42D4-88B6-0FE2B3D4761A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398" authorId="0" shapeId="0" xr:uid="{28F5BA90-B898-436A-A039-596F7E58DED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399" authorId="0" shapeId="0" xr:uid="{A375C2ED-2E82-4AC8-8DC5-19906EC427B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01" authorId="0" shapeId="0" xr:uid="{81622D55-70C4-4793-AE4C-D6030142033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03" authorId="0" shapeId="0" xr:uid="{396DE916-6DD6-4986-B909-0D5188D1B51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04" authorId="0" shapeId="0" xr:uid="{77D0F4BA-F463-4E53-9775-58B447D84E2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06" authorId="0" shapeId="0" xr:uid="{352E9F34-C66F-434B-911B-726CAEF936A2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08" authorId="0" shapeId="0" xr:uid="{3FE8F068-4366-4AD0-AEB1-CC7AA2AA7A6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09" authorId="0" shapeId="0" xr:uid="{1D5F21B0-5E34-49B4-B325-75C63EFB4C2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1" authorId="0" shapeId="0" xr:uid="{F8CEE7C8-9BE8-4D9A-B34A-5191A7A6E7E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13" authorId="0" shapeId="0" xr:uid="{B609E7C9-D49B-4634-AEB2-6F95C567420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14" authorId="0" shapeId="0" xr:uid="{F78EF408-8F96-43E2-B447-5F926E167B3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16" authorId="0" shapeId="0" xr:uid="{8413FBC9-7AF7-417C-8DA8-0921EC41D84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18" authorId="0" shapeId="0" xr:uid="{7A38CCAC-A7F1-45D8-8BB3-E1112BA59DC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19" authorId="0" shapeId="0" xr:uid="{7703B1F6-71B7-4FB4-B3B3-9DBC5870027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21" authorId="0" shapeId="0" xr:uid="{81A0B061-4C17-4041-AE01-03F565A7E3C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23" authorId="0" shapeId="0" xr:uid="{4F409B55-FD66-4F02-9243-0820E214EA1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24" authorId="0" shapeId="0" xr:uid="{A3927CEC-80DB-4AA9-983B-37B663FF598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26" authorId="0" shapeId="0" xr:uid="{1772B545-886F-4565-8BE0-4B4755C4367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28" authorId="0" shapeId="0" xr:uid="{8C6AEA9D-C782-4CF9-ABD6-3948D4191DA7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29" authorId="0" shapeId="0" xr:uid="{B866CFA7-BDB7-40C5-8F7F-83397166F06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31" authorId="0" shapeId="0" xr:uid="{712FFA12-9A76-4E3F-B2FA-C66782FF0DB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3" authorId="0" shapeId="0" xr:uid="{A424089F-66CA-474B-9689-5316A495D89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34" authorId="0" shapeId="0" xr:uid="{56F78FF6-63DC-4485-8BDA-07D4EB1CDAF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36" authorId="0" shapeId="0" xr:uid="{BE1FA7AF-FDD5-4251-9ACD-1160F7277F7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38" authorId="0" shapeId="0" xr:uid="{21908D2B-92AF-4D44-BDFA-A06A97EDD70F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39" authorId="0" shapeId="0" xr:uid="{62CCA643-3C2C-4EF7-9DD8-054C7F4AE3C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41" authorId="0" shapeId="0" xr:uid="{8BB5FED5-F30B-484B-95F0-4B7B19A29D10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43" authorId="0" shapeId="0" xr:uid="{DE1230CE-4A85-4C5C-9633-BC4D57AD5E3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4" authorId="0" shapeId="0" xr:uid="{D5D34570-1141-4FB4-9330-A200CF6F502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46" authorId="0" shapeId="0" xr:uid="{408D1906-A174-4D26-A486-082DA66F6F7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48" authorId="0" shapeId="0" xr:uid="{6E75AFCE-6056-4DC6-8D01-7977CF35089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49" authorId="0" shapeId="0" xr:uid="{61B5767F-7F90-41BF-868F-65726B20849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51" authorId="0" shapeId="0" xr:uid="{4F05816D-D8FA-4C9A-B8A5-59CAB75E792D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53" authorId="0" shapeId="0" xr:uid="{DDC85066-9255-48A9-92AD-2A832F6E3AF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54" authorId="0" shapeId="0" xr:uid="{8464634C-190B-4FA6-9ECC-0AED1206694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56" authorId="0" shapeId="0" xr:uid="{32406212-A24C-4C52-9FCD-1A6A184B278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58" authorId="0" shapeId="0" xr:uid="{31F90AEF-ACD9-4704-82AB-E1F56B7189A9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59" authorId="0" shapeId="0" xr:uid="{708B7593-6321-42E7-95A6-FA4CB2F6FD2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1" authorId="0" shapeId="0" xr:uid="{0E8BA32E-6FDC-499B-B3BA-CEF8C36DDC46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63" authorId="0" shapeId="0" xr:uid="{B7CE07FF-FD04-4E39-8F79-DC69FC263F72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64" authorId="0" shapeId="0" xr:uid="{B3A344CB-C620-401A-B65A-916554F530E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66" authorId="0" shapeId="0" xr:uid="{CD26D21A-90C5-47BB-8053-66A9CD1D363F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68" authorId="0" shapeId="0" xr:uid="{E283E860-0F37-4E51-8AA1-6480F0B489BE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69" authorId="0" shapeId="0" xr:uid="{423908B0-ACC2-4AB4-B5E2-80031C2BB91B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71" authorId="0" shapeId="0" xr:uid="{C991BDAC-D16C-4C9C-91A1-7C08D481DAC4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73" authorId="0" shapeId="0" xr:uid="{2439D9F7-3BD1-4E5B-87F3-86B7989D9BCC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74" authorId="0" shapeId="0" xr:uid="{4CA29FE8-ED6A-4648-8F08-FD1F39E4B30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76" authorId="0" shapeId="0" xr:uid="{2F05D9C1-72E2-407E-A4C6-41AF6FE6FE9E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78" authorId="0" shapeId="0" xr:uid="{045E4402-F41B-4FFB-BEC5-91D5E0FCEEB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79" authorId="0" shapeId="0" xr:uid="{B5FFA9F6-E411-4382-8C2E-33FC38167063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81" authorId="0" shapeId="0" xr:uid="{3A48D53F-4130-454E-9868-87D8C49555BC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3" authorId="0" shapeId="0" xr:uid="{541BDFB9-8E1F-4413-9E2F-A400AC2729F5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84" authorId="0" shapeId="0" xr:uid="{1D7517B9-4665-4BB7-A652-AEEC375F4D2A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86" authorId="0" shapeId="0" xr:uid="{CB0324BF-3C7F-4BB3-A913-99098E61EB78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88" authorId="0" shapeId="0" xr:uid="{2A54F8E9-7349-4DCC-9091-7F5D0EB566A6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89" authorId="0" shapeId="0" xr:uid="{017EDD91-D764-479C-B617-533C9FC06C3D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91" authorId="0" shapeId="0" xr:uid="{A9EC2EA2-5B6D-48C1-AC02-7A96E40321B3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93" authorId="0" shapeId="0" xr:uid="{751526C2-1BB1-4246-BCE6-35A1B87A4904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4" authorId="0" shapeId="0" xr:uid="{E0719EA0-08AC-40F4-83CC-0C08250CB078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496" authorId="0" shapeId="0" xr:uid="{32209E64-6F5B-40C3-88E7-B4210936CAB1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  <comment ref="W498" authorId="0" shapeId="0" xr:uid="{12B20354-8BE2-48FD-A1E6-7C6E5339AAC1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stock volume to add stock to Labguru.</t>
        </r>
      </text>
    </comment>
    <comment ref="W499" authorId="0" shapeId="0" xr:uid="{FE3A07E5-9219-4A0D-BA1E-12FDD7254450}">
      <text>
        <r>
          <rPr>
            <b/>
            <sz val="9"/>
            <color indexed="81"/>
            <rFont val="Tahoma"/>
            <family val="2"/>
            <charset val="238"/>
          </rPr>
          <t>[!]</t>
        </r>
        <r>
          <rPr>
            <sz val="9"/>
            <color indexed="81"/>
            <rFont val="Tahoma"/>
            <family val="2"/>
            <charset val="238"/>
          </rPr>
          <t xml:space="preserve"> Add </t>
        </r>
        <r>
          <rPr>
            <u/>
            <sz val="9"/>
            <color indexed="81"/>
            <rFont val="Tahoma"/>
            <family val="2"/>
            <charset val="238"/>
          </rPr>
          <t>box ID</t>
        </r>
        <r>
          <rPr>
            <sz val="9"/>
            <color indexed="81"/>
            <rFont val="Tahoma"/>
            <family val="2"/>
            <charset val="238"/>
          </rPr>
          <t xml:space="preserve"> where the stock should be added.</t>
        </r>
      </text>
    </comment>
    <comment ref="W501" authorId="0" shapeId="0" xr:uid="{E97CBF26-3F56-4993-9B06-E8EFE343FF09}">
      <text>
        <r>
          <rPr>
            <b/>
            <sz val="9"/>
            <color indexed="81"/>
            <rFont val="Tahoma"/>
            <family val="2"/>
            <charset val="238"/>
          </rPr>
          <t xml:space="preserve">[Optional] </t>
        </r>
        <r>
          <rPr>
            <sz val="9"/>
            <color indexed="81"/>
            <rFont val="Tahoma"/>
            <family val="2"/>
            <charset val="238"/>
          </rPr>
          <t>Add position where the stock should be located in the given box.</t>
        </r>
      </text>
    </comment>
  </commentList>
</comments>
</file>

<file path=xl/sharedStrings.xml><?xml version="1.0" encoding="utf-8"?>
<sst xmlns="http://schemas.openxmlformats.org/spreadsheetml/2006/main" count="611" uniqueCount="80">
  <si>
    <t>N°</t>
  </si>
  <si>
    <t>ID</t>
  </si>
  <si>
    <t>Stock name (Plasmid)</t>
  </si>
  <si>
    <t>Conc</t>
  </si>
  <si>
    <t>Volume</t>
  </si>
  <si>
    <t>SysID</t>
  </si>
  <si>
    <t>Plasmid inventory name</t>
  </si>
  <si>
    <t>New Box</t>
  </si>
  <si>
    <t>Position</t>
  </si>
  <si>
    <t>Plasmid name</t>
  </si>
  <si>
    <t>Cell line</t>
  </si>
  <si>
    <t>DNA</t>
  </si>
  <si>
    <t>Opti Med.</t>
  </si>
  <si>
    <t>EF</t>
  </si>
  <si>
    <t>Additive 1</t>
  </si>
  <si>
    <t>Addtivie 2</t>
  </si>
  <si>
    <t>P/S</t>
  </si>
  <si>
    <t>Total volume</t>
  </si>
  <si>
    <t>Summary &amp; Calculators</t>
  </si>
  <si>
    <t>ExpiCHO-S</t>
  </si>
  <si>
    <t>Summary (D+0)</t>
  </si>
  <si>
    <t>Summary (D+1)</t>
  </si>
  <si>
    <t>OptiPRO</t>
  </si>
  <si>
    <t>ExpiEnh</t>
  </si>
  <si>
    <t>EF CHO-S</t>
  </si>
  <si>
    <t>Feed</t>
  </si>
  <si>
    <t>Expi293F</t>
  </si>
  <si>
    <t>OptiMEM</t>
  </si>
  <si>
    <t>Enh1</t>
  </si>
  <si>
    <t>EF 293F</t>
  </si>
  <si>
    <t>Enh2</t>
  </si>
  <si>
    <t>D+1 additives calculators</t>
  </si>
  <si>
    <t>Mix composition</t>
  </si>
  <si>
    <t>Enh</t>
  </si>
  <si>
    <t>Total</t>
  </si>
  <si>
    <t>Culture vol</t>
  </si>
  <si>
    <t>Per tube</t>
  </si>
  <si>
    <t>Stock name</t>
  </si>
  <si>
    <t>Total cells</t>
  </si>
  <si>
    <t xml:space="preserve"> Live cells</t>
  </si>
  <si>
    <t>Dead cells</t>
  </si>
  <si>
    <t xml:space="preserve">Viability </t>
  </si>
  <si>
    <t>Average size</t>
  </si>
  <si>
    <t>Plasmid SysID</t>
  </si>
  <si>
    <t>Tag</t>
  </si>
  <si>
    <t>Length</t>
  </si>
  <si>
    <t>MW</t>
  </si>
  <si>
    <t>pI</t>
  </si>
  <si>
    <t>Purification method</t>
  </si>
  <si>
    <t>Concentration</t>
  </si>
  <si>
    <t>Total mass</t>
  </si>
  <si>
    <t>Description</t>
  </si>
  <si>
    <t>Stock 1</t>
  </si>
  <si>
    <t>Stock 2</t>
  </si>
  <si>
    <t>Stock 3</t>
  </si>
  <si>
    <t>Stock 4</t>
  </si>
  <si>
    <t>Stock 5</t>
  </si>
  <si>
    <t>Box ID</t>
  </si>
  <si>
    <t>Box name</t>
  </si>
  <si>
    <t>Conditions</t>
  </si>
  <si>
    <t>Comments</t>
  </si>
  <si>
    <t>Box</t>
  </si>
  <si>
    <t>POI name</t>
  </si>
  <si>
    <t>POI SysID</t>
  </si>
  <si>
    <t>POI ID</t>
  </si>
  <si>
    <t>New Position</t>
  </si>
  <si>
    <t>Link - Stock</t>
  </si>
  <si>
    <t>Link - Inv</t>
  </si>
  <si>
    <t>Exp. Med.</t>
  </si>
  <si>
    <t>Exp. Volume</t>
  </si>
  <si>
    <t>Plastic size</t>
  </si>
  <si>
    <t>Filtered</t>
  </si>
  <si>
    <t>Stock ID</t>
  </si>
  <si>
    <t>Stock Vol</t>
  </si>
  <si>
    <r>
      <t>A</t>
    </r>
    <r>
      <rPr>
        <b/>
        <vertAlign val="subscript"/>
        <sz val="10"/>
        <color theme="0"/>
        <rFont val="Arial Nova"/>
        <family val="2"/>
        <charset val="238"/>
      </rPr>
      <t>0.1%</t>
    </r>
    <r>
      <rPr>
        <b/>
        <sz val="10"/>
        <color theme="0"/>
        <rFont val="Arial Nova"/>
        <family val="2"/>
        <charset val="238"/>
      </rPr>
      <t xml:space="preserve"> (Red)</t>
    </r>
  </si>
  <si>
    <r>
      <t>A</t>
    </r>
    <r>
      <rPr>
        <b/>
        <vertAlign val="subscript"/>
        <sz val="10"/>
        <color theme="0"/>
        <rFont val="Arial Nova"/>
        <family val="2"/>
        <charset val="238"/>
      </rPr>
      <t>0.1%</t>
    </r>
    <r>
      <rPr>
        <b/>
        <sz val="10"/>
        <color theme="0"/>
        <rFont val="Arial Nova"/>
        <family val="2"/>
        <charset val="238"/>
      </rPr>
      <t xml:space="preserve"> (Ox)</t>
    </r>
  </si>
  <si>
    <t>Format</t>
  </si>
  <si>
    <t>Culture dens</t>
  </si>
  <si>
    <t>dd-mm-rrrr</t>
  </si>
  <si>
    <t>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</si>
</sst>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&quot; ng/µL&quot;"/>
    <numFmt numFmtId="165" formatCode="0&quot; µL&quot;"/>
    <numFmt numFmtId="166" formatCode="0.0&quot; µL&quot;"/>
    <numFmt numFmtId="167" formatCode="0&quot; mL&quot;"/>
    <numFmt numFmtId="168" formatCode="0.0&quot; mL&quot;"/>
    <numFmt numFmtId="169" formatCode="0&quot; mvc&quot;"/>
    <numFmt numFmtId="170" formatCode="0.00&quot; mL&quot;"/>
    <numFmt numFmtId="171" formatCode="0.000&quot; mL&quot;"/>
    <numFmt numFmtId="172" formatCode="0.0%"/>
    <numFmt numFmtId="173" formatCode="0.0&quot; µm&quot;"/>
    <numFmt numFmtId="174" formatCode="&quot;# &quot;0"/>
    <numFmt numFmtId="175" formatCode="0.000&quot; mg/mL&quot;"/>
    <numFmt numFmtId="176" formatCode="0&quot; µg&quot;"/>
    <numFmt numFmtId="177" formatCode="0&quot; aa&quot;"/>
    <numFmt numFmtId="178" formatCode="0.00&quot; mvc/mL&quot;"/>
    <numFmt numFmtId="179" formatCode="0.000"/>
    <numFmt numFmtId="180" formatCode="#\,##0.00&quot; Da&quot;"/>
    <numFmt numFmtId="181" formatCode="dd\-mm\-yyyy"/>
    <numFmt numFmtId="182" formatCode="&quot;D+&quot;0"/>
    <numFmt numFmtId="183" formatCode="&quot;| &quot;@"/>
  </numFmts>
  <fonts count="29">
    <font>
      <sz val="11"/>
      <color theme="1"/>
      <name val="Calibri"/>
      <family val="2"/>
      <scheme val="minor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sz val="10"/>
      <color theme="1"/>
      <name val="Arial Nova"/>
      <family val="2"/>
      <charset val="238"/>
    </font>
    <font>
      <b/>
      <sz val="10"/>
      <color theme="0"/>
      <name val="Arial Nova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ova"/>
      <family val="2"/>
      <charset val="238"/>
    </font>
    <font>
      <sz val="11"/>
      <color theme="1"/>
      <name val="Arial Nova"/>
      <family val="2"/>
      <charset val="238"/>
    </font>
    <font>
      <b/>
      <sz val="11"/>
      <color theme="1"/>
      <name val="Arial Nova"/>
      <family val="2"/>
      <charset val="238"/>
    </font>
    <font>
      <u/>
      <sz val="11"/>
      <color theme="10"/>
      <name val="Arial Nova"/>
      <family val="2"/>
      <charset val="238"/>
    </font>
    <font>
      <b/>
      <sz val="12"/>
      <color theme="0"/>
      <name val="Arial Nova"/>
      <family val="2"/>
      <charset val="238"/>
    </font>
    <font>
      <i/>
      <sz val="10"/>
      <color theme="1"/>
      <name val="Arial Nova"/>
      <family val="2"/>
      <charset val="238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u/>
      <sz val="9"/>
      <color indexed="81"/>
      <name val="Tahoma"/>
      <family val="2"/>
      <charset val="238"/>
    </font>
    <font>
      <b/>
      <vertAlign val="subscript"/>
      <sz val="10"/>
      <color theme="0"/>
      <name val="Arial Nova"/>
      <family val="2"/>
      <charset val="238"/>
    </font>
    <font>
      <b/>
      <sz val="11"/>
      <color indexed="81"/>
      <name val="Arial Nova"/>
      <family val="2"/>
      <charset val="238"/>
    </font>
    <font>
      <sz val="11"/>
      <color indexed="81"/>
      <name val="Arial Nova"/>
      <family val="2"/>
      <charset val="238"/>
    </font>
    <font>
      <u/>
      <sz val="11"/>
      <color theme="1"/>
      <name val="Arial Nov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8A85F"/>
        <bgColor indexed="64"/>
      </patternFill>
    </fill>
    <fill>
      <patternFill patternType="solid">
        <fgColor rgb="FFD52B2B"/>
        <bgColor indexed="64"/>
      </patternFill>
    </fill>
    <fill>
      <patternFill patternType="solid">
        <fgColor theme="4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1" fillId="0" borderId="0"/>
    <xf numFmtId="0" fontId="12" fillId="0" borderId="0"/>
    <xf numFmtId="0" fontId="13" fillId="0" borderId="0"/>
    <xf numFmtId="9" fontId="20" fillId="0" borderId="0"/>
    <xf numFmtId="0" fontId="9" fillId="0" borderId="0"/>
  </cellStyleXfs>
  <cellXfs count="254">
    <xf numFmtId="0" fontId="0" fillId="0" borderId="0" xfId="0"/>
    <xf numFmtId="0" fontId="9" fillId="3" borderId="1" xfId="2" applyFont="1" applyFill="1" applyBorder="1" applyAlignment="1">
      <alignment vertical="center"/>
    </xf>
    <xf numFmtId="0" fontId="9" fillId="0" borderId="1" xfId="2" applyFont="1" applyBorder="1" applyAlignment="1">
      <alignment vertical="center"/>
    </xf>
    <xf numFmtId="0" fontId="9" fillId="3" borderId="2" xfId="2" applyFont="1" applyFill="1" applyBorder="1" applyAlignment="1">
      <alignment vertical="center"/>
    </xf>
    <xf numFmtId="0" fontId="15" fillId="2" borderId="0" xfId="2" applyFont="1" applyFill="1"/>
    <xf numFmtId="0" fontId="10" fillId="2" borderId="0" xfId="1" applyFont="1" applyFill="1" applyAlignment="1">
      <alignment horizontal="center" vertical="center"/>
    </xf>
    <xf numFmtId="0" fontId="15" fillId="2" borderId="0" xfId="2" applyFont="1" applyFill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15" fillId="2" borderId="0" xfId="2" applyFont="1" applyFill="1" applyAlignment="1">
      <alignment horizontal="center"/>
    </xf>
    <xf numFmtId="0" fontId="16" fillId="2" borderId="0" xfId="2" applyFont="1" applyFill="1" applyAlignment="1">
      <alignment horizontal="center"/>
    </xf>
    <xf numFmtId="0" fontId="15" fillId="2" borderId="0" xfId="2" applyFont="1" applyFill="1" applyAlignment="1">
      <alignment horizontal="center" vertical="center"/>
    </xf>
    <xf numFmtId="2" fontId="15" fillId="2" borderId="0" xfId="2" applyNumberFormat="1" applyFont="1" applyFill="1"/>
    <xf numFmtId="0" fontId="0" fillId="2" borderId="0" xfId="0" applyFill="1" applyAlignment="1">
      <alignment horizontal="center"/>
    </xf>
    <xf numFmtId="0" fontId="10" fillId="4" borderId="10" xfId="1" applyFont="1" applyFill="1" applyBorder="1" applyAlignment="1">
      <alignment horizontal="center" vertical="center"/>
    </xf>
    <xf numFmtId="0" fontId="14" fillId="3" borderId="12" xfId="2" applyFont="1" applyFill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9" fillId="3" borderId="4" xfId="2" applyFont="1" applyFill="1" applyBorder="1" applyAlignment="1">
      <alignment vertical="center"/>
    </xf>
    <xf numFmtId="0" fontId="9" fillId="0" borderId="4" xfId="2" applyFont="1" applyBorder="1" applyAlignment="1">
      <alignment vertical="center"/>
    </xf>
    <xf numFmtId="0" fontId="14" fillId="3" borderId="10" xfId="2" applyFont="1" applyFill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9" fillId="3" borderId="15" xfId="2" applyFont="1" applyFill="1" applyBorder="1" applyAlignment="1">
      <alignment vertical="center"/>
    </xf>
    <xf numFmtId="0" fontId="14" fillId="3" borderId="16" xfId="2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 vertical="center"/>
    </xf>
    <xf numFmtId="0" fontId="14" fillId="3" borderId="18" xfId="2" applyFont="1" applyFill="1" applyBorder="1" applyAlignment="1">
      <alignment horizontal="center" vertical="center"/>
    </xf>
    <xf numFmtId="0" fontId="10" fillId="4" borderId="9" xfId="1" applyFont="1" applyFill="1" applyBorder="1" applyAlignment="1">
      <alignment horizontal="center" vertical="center"/>
    </xf>
    <xf numFmtId="0" fontId="10" fillId="4" borderId="16" xfId="1" applyFont="1" applyFill="1" applyBorder="1" applyAlignment="1">
      <alignment horizontal="center" vertical="center"/>
    </xf>
    <xf numFmtId="0" fontId="10" fillId="4" borderId="22" xfId="1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vertical="center"/>
    </xf>
    <xf numFmtId="0" fontId="9" fillId="0" borderId="10" xfId="2" applyFont="1" applyBorder="1" applyAlignment="1">
      <alignment vertical="center"/>
    </xf>
    <xf numFmtId="0" fontId="10" fillId="4" borderId="7" xfId="1" applyFont="1" applyFill="1" applyBorder="1" applyAlignment="1">
      <alignment horizontal="center" vertical="center" wrapText="1"/>
    </xf>
    <xf numFmtId="0" fontId="10" fillId="5" borderId="7" xfId="1" applyFont="1" applyFill="1" applyBorder="1" applyAlignment="1">
      <alignment horizontal="center" vertical="center" wrapText="1"/>
    </xf>
    <xf numFmtId="0" fontId="10" fillId="6" borderId="25" xfId="1" applyFont="1" applyFill="1" applyBorder="1" applyAlignment="1">
      <alignment horizontal="center" vertical="center" wrapText="1"/>
    </xf>
    <xf numFmtId="0" fontId="10" fillId="4" borderId="26" xfId="1" applyFont="1" applyFill="1" applyBorder="1" applyAlignment="1">
      <alignment horizontal="center" vertical="center" wrapText="1"/>
    </xf>
    <xf numFmtId="0" fontId="10" fillId="4" borderId="21" xfId="1" applyFont="1" applyFill="1" applyBorder="1" applyAlignment="1">
      <alignment horizontal="center" vertical="center" wrapText="1"/>
    </xf>
    <xf numFmtId="0" fontId="10" fillId="7" borderId="7" xfId="1" applyFont="1" applyFill="1" applyBorder="1" applyAlignment="1">
      <alignment horizontal="center" vertical="center" wrapText="1"/>
    </xf>
    <xf numFmtId="0" fontId="9" fillId="3" borderId="16" xfId="2" applyFont="1" applyFill="1" applyBorder="1" applyAlignment="1">
      <alignment vertical="center"/>
    </xf>
    <xf numFmtId="11" fontId="9" fillId="3" borderId="2" xfId="2" applyNumberFormat="1" applyFont="1" applyFill="1" applyBorder="1" applyAlignment="1">
      <alignment horizontal="center" vertical="center"/>
    </xf>
    <xf numFmtId="11" fontId="9" fillId="3" borderId="16" xfId="2" applyNumberFormat="1" applyFont="1" applyFill="1" applyBorder="1" applyAlignment="1">
      <alignment horizontal="center" vertical="center"/>
    </xf>
    <xf numFmtId="11" fontId="9" fillId="0" borderId="1" xfId="2" applyNumberFormat="1" applyFont="1" applyBorder="1" applyAlignment="1">
      <alignment horizontal="center" vertical="center"/>
    </xf>
    <xf numFmtId="11" fontId="9" fillId="0" borderId="10" xfId="2" applyNumberFormat="1" applyFont="1" applyBorder="1" applyAlignment="1">
      <alignment horizontal="center" vertical="center"/>
    </xf>
    <xf numFmtId="11" fontId="9" fillId="3" borderId="1" xfId="2" applyNumberFormat="1" applyFont="1" applyFill="1" applyBorder="1" applyAlignment="1">
      <alignment horizontal="center" vertical="center"/>
    </xf>
    <xf numFmtId="11" fontId="9" fillId="3" borderId="10" xfId="2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8" fillId="2" borderId="0" xfId="2" applyFont="1" applyFill="1"/>
    <xf numFmtId="0" fontId="8" fillId="2" borderId="0" xfId="2" applyFont="1" applyFill="1" applyAlignment="1">
      <alignment horizontal="center" vertical="center"/>
    </xf>
    <xf numFmtId="0" fontId="8" fillId="2" borderId="0" xfId="2" applyFont="1" applyFill="1" applyAlignment="1">
      <alignment horizontal="center"/>
    </xf>
    <xf numFmtId="0" fontId="14" fillId="2" borderId="0" xfId="2" applyFont="1" applyFill="1" applyAlignment="1">
      <alignment horizontal="center"/>
    </xf>
    <xf numFmtId="0" fontId="10" fillId="4" borderId="1" xfId="1" applyFont="1" applyFill="1" applyBorder="1" applyAlignment="1">
      <alignment horizontal="right" vertical="center"/>
    </xf>
    <xf numFmtId="0" fontId="10" fillId="4" borderId="1" xfId="1" applyFont="1" applyFill="1" applyBorder="1" applyAlignment="1">
      <alignment horizontal="center" vertical="center"/>
    </xf>
    <xf numFmtId="0" fontId="7" fillId="3" borderId="4" xfId="2" applyFont="1" applyFill="1" applyBorder="1" applyAlignment="1">
      <alignment vertical="center"/>
    </xf>
    <xf numFmtId="0" fontId="7" fillId="0" borderId="4" xfId="2" applyFont="1" applyBorder="1" applyAlignment="1">
      <alignment vertical="center"/>
    </xf>
    <xf numFmtId="0" fontId="10" fillId="4" borderId="2" xfId="1" applyFont="1" applyFill="1" applyBorder="1" applyAlignment="1">
      <alignment horizontal="right" vertical="center"/>
    </xf>
    <xf numFmtId="0" fontId="0" fillId="2" borderId="0" xfId="0" applyFill="1"/>
    <xf numFmtId="0" fontId="10" fillId="4" borderId="4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/>
    </xf>
    <xf numFmtId="164" fontId="9" fillId="3" borderId="4" xfId="2" applyNumberFormat="1" applyFont="1" applyFill="1" applyBorder="1" applyAlignment="1">
      <alignment vertical="center"/>
    </xf>
    <xf numFmtId="164" fontId="9" fillId="0" borderId="4" xfId="2" applyNumberFormat="1" applyFont="1" applyBorder="1" applyAlignment="1">
      <alignment vertical="center"/>
    </xf>
    <xf numFmtId="164" fontId="9" fillId="3" borderId="2" xfId="2" applyNumberFormat="1" applyFont="1" applyFill="1" applyBorder="1" applyAlignment="1">
      <alignment vertical="center"/>
    </xf>
    <xf numFmtId="166" fontId="9" fillId="2" borderId="0" xfId="1" applyNumberFormat="1" applyFont="1" applyFill="1" applyAlignment="1">
      <alignment horizontal="center" vertical="center"/>
    </xf>
    <xf numFmtId="165" fontId="9" fillId="3" borderId="15" xfId="1" applyNumberFormat="1" applyFont="1" applyFill="1" applyBorder="1" applyAlignment="1">
      <alignment vertical="center"/>
    </xf>
    <xf numFmtId="165" fontId="9" fillId="3" borderId="2" xfId="1" applyNumberFormat="1" applyFont="1" applyFill="1" applyBorder="1" applyAlignment="1">
      <alignment vertical="center"/>
    </xf>
    <xf numFmtId="165" fontId="9" fillId="3" borderId="17" xfId="1" applyNumberFormat="1" applyFont="1" applyFill="1" applyBorder="1" applyAlignment="1">
      <alignment vertical="center"/>
    </xf>
    <xf numFmtId="168" fontId="9" fillId="3" borderId="16" xfId="2" applyNumberFormat="1" applyFont="1" applyFill="1" applyBorder="1" applyAlignment="1">
      <alignment vertical="center"/>
    </xf>
    <xf numFmtId="164" fontId="9" fillId="0" borderId="1" xfId="2" applyNumberFormat="1" applyFont="1" applyBorder="1" applyAlignment="1">
      <alignment vertical="center"/>
    </xf>
    <xf numFmtId="165" fontId="9" fillId="0" borderId="4" xfId="1" applyNumberFormat="1" applyFont="1" applyBorder="1" applyAlignment="1">
      <alignment vertical="center"/>
    </xf>
    <xf numFmtId="165" fontId="9" fillId="0" borderId="1" xfId="1" applyNumberFormat="1" applyFont="1" applyBorder="1" applyAlignment="1">
      <alignment vertical="center"/>
    </xf>
    <xf numFmtId="165" fontId="9" fillId="0" borderId="3" xfId="1" applyNumberFormat="1" applyFont="1" applyBorder="1" applyAlignment="1">
      <alignment vertical="center"/>
    </xf>
    <xf numFmtId="168" fontId="9" fillId="0" borderId="10" xfId="2" applyNumberFormat="1" applyFont="1" applyBorder="1" applyAlignment="1">
      <alignment vertical="center"/>
    </xf>
    <xf numFmtId="167" fontId="8" fillId="0" borderId="15" xfId="2" applyNumberFormat="1" applyFont="1" applyBorder="1" applyAlignment="1">
      <alignment vertical="center"/>
    </xf>
    <xf numFmtId="169" fontId="8" fillId="0" borderId="2" xfId="2" applyNumberFormat="1" applyFont="1" applyBorder="1" applyAlignment="1">
      <alignment vertical="center"/>
    </xf>
    <xf numFmtId="164" fontId="9" fillId="3" borderId="1" xfId="2" applyNumberFormat="1" applyFont="1" applyFill="1" applyBorder="1" applyAlignment="1">
      <alignment vertical="center"/>
    </xf>
    <xf numFmtId="164" fontId="14" fillId="3" borderId="1" xfId="2" applyNumberFormat="1" applyFont="1" applyFill="1" applyBorder="1" applyAlignment="1">
      <alignment horizontal="center" vertical="center"/>
    </xf>
    <xf numFmtId="165" fontId="9" fillId="3" borderId="4" xfId="1" applyNumberFormat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9" fillId="3" borderId="3" xfId="1" applyNumberFormat="1" applyFont="1" applyFill="1" applyBorder="1" applyAlignment="1">
      <alignment vertical="center"/>
    </xf>
    <xf numFmtId="168" fontId="9" fillId="3" borderId="10" xfId="2" applyNumberFormat="1" applyFont="1" applyFill="1" applyBorder="1" applyAlignment="1">
      <alignment vertical="center"/>
    </xf>
    <xf numFmtId="164" fontId="14" fillId="0" borderId="1" xfId="2" applyNumberFormat="1" applyFont="1" applyBorder="1" applyAlignment="1">
      <alignment horizontal="center" vertical="center"/>
    </xf>
    <xf numFmtId="170" fontId="8" fillId="2" borderId="0" xfId="2" applyNumberFormat="1" applyFont="1" applyFill="1"/>
    <xf numFmtId="172" fontId="9" fillId="3" borderId="19" xfId="4" applyNumberFormat="1" applyFont="1" applyFill="1" applyBorder="1" applyAlignment="1">
      <alignment horizontal="center" vertical="center"/>
    </xf>
    <xf numFmtId="173" fontId="9" fillId="3" borderId="15" xfId="2" applyNumberFormat="1" applyFont="1" applyFill="1" applyBorder="1" applyAlignment="1">
      <alignment horizontal="center" vertical="center"/>
    </xf>
    <xf numFmtId="173" fontId="9" fillId="3" borderId="2" xfId="2" applyNumberFormat="1" applyFont="1" applyFill="1" applyBorder="1" applyAlignment="1">
      <alignment horizontal="center" vertical="center"/>
    </xf>
    <xf numFmtId="172" fontId="9" fillId="0" borderId="14" xfId="4" applyNumberFormat="1" applyFont="1" applyBorder="1" applyAlignment="1">
      <alignment horizontal="center" vertical="center"/>
    </xf>
    <xf numFmtId="173" fontId="9" fillId="0" borderId="4" xfId="2" applyNumberFormat="1" applyFont="1" applyBorder="1" applyAlignment="1">
      <alignment horizontal="center" vertical="center"/>
    </xf>
    <xf numFmtId="173" fontId="9" fillId="0" borderId="1" xfId="2" applyNumberFormat="1" applyFont="1" applyBorder="1" applyAlignment="1">
      <alignment horizontal="center" vertical="center"/>
    </xf>
    <xf numFmtId="172" fontId="9" fillId="3" borderId="14" xfId="4" applyNumberFormat="1" applyFont="1" applyFill="1" applyBorder="1" applyAlignment="1">
      <alignment horizontal="center" vertical="center"/>
    </xf>
    <xf numFmtId="173" fontId="9" fillId="3" borderId="4" xfId="2" applyNumberFormat="1" applyFont="1" applyFill="1" applyBorder="1" applyAlignment="1">
      <alignment horizontal="center" vertical="center"/>
    </xf>
    <xf numFmtId="173" fontId="9" fillId="3" borderId="1" xfId="2" applyNumberFormat="1" applyFont="1" applyFill="1" applyBorder="1" applyAlignment="1">
      <alignment horizontal="center" vertical="center"/>
    </xf>
    <xf numFmtId="168" fontId="15" fillId="2" borderId="0" xfId="2" applyNumberFormat="1" applyFont="1" applyFill="1"/>
    <xf numFmtId="0" fontId="10" fillId="4" borderId="4" xfId="1" applyFont="1" applyFill="1" applyBorder="1" applyAlignment="1">
      <alignment horizontal="center" vertical="center"/>
    </xf>
    <xf numFmtId="166" fontId="9" fillId="3" borderId="31" xfId="2" applyNumberFormat="1" applyFont="1" applyFill="1" applyBorder="1" applyAlignment="1">
      <alignment vertical="center"/>
    </xf>
    <xf numFmtId="0" fontId="10" fillId="4" borderId="37" xfId="1" applyFont="1" applyFill="1" applyBorder="1" applyAlignment="1">
      <alignment horizontal="center" vertical="center"/>
    </xf>
    <xf numFmtId="168" fontId="9" fillId="3" borderId="27" xfId="2" applyNumberFormat="1" applyFont="1" applyFill="1" applyBorder="1" applyAlignment="1">
      <alignment horizontal="right" vertical="center"/>
    </xf>
    <xf numFmtId="168" fontId="9" fillId="0" borderId="4" xfId="2" applyNumberFormat="1" applyFont="1" applyBorder="1" applyAlignment="1">
      <alignment horizontal="right" vertical="center"/>
    </xf>
    <xf numFmtId="168" fontId="9" fillId="3" borderId="4" xfId="2" applyNumberFormat="1" applyFont="1" applyFill="1" applyBorder="1" applyAlignment="1">
      <alignment horizontal="right" vertical="center"/>
    </xf>
    <xf numFmtId="0" fontId="10" fillId="4" borderId="8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165" fontId="9" fillId="3" borderId="3" xfId="2" applyNumberFormat="1" applyFont="1" applyFill="1" applyBorder="1" applyAlignment="1">
      <alignment vertical="center"/>
    </xf>
    <xf numFmtId="165" fontId="9" fillId="0" borderId="3" xfId="2" applyNumberFormat="1" applyFont="1" applyBorder="1" applyAlignment="1">
      <alignment vertical="center"/>
    </xf>
    <xf numFmtId="0" fontId="9" fillId="3" borderId="3" xfId="2" applyFont="1" applyFill="1" applyBorder="1" applyAlignment="1">
      <alignment vertical="center"/>
    </xf>
    <xf numFmtId="0" fontId="9" fillId="0" borderId="3" xfId="2" applyFont="1" applyBorder="1" applyAlignment="1">
      <alignment vertical="center"/>
    </xf>
    <xf numFmtId="0" fontId="15" fillId="2" borderId="29" xfId="2" applyFont="1" applyFill="1" applyBorder="1" applyAlignment="1">
      <alignment vertical="center"/>
    </xf>
    <xf numFmtId="168" fontId="9" fillId="3" borderId="38" xfId="2" applyNumberFormat="1" applyFont="1" applyFill="1" applyBorder="1" applyAlignment="1">
      <alignment horizontal="right" vertical="center"/>
    </xf>
    <xf numFmtId="168" fontId="9" fillId="0" borderId="3" xfId="2" applyNumberFormat="1" applyFont="1" applyBorder="1" applyAlignment="1">
      <alignment horizontal="right" vertical="center"/>
    </xf>
    <xf numFmtId="168" fontId="9" fillId="3" borderId="3" xfId="2" applyNumberFormat="1" applyFont="1" applyFill="1" applyBorder="1" applyAlignment="1">
      <alignment horizontal="right" vertical="center"/>
    </xf>
    <xf numFmtId="0" fontId="10" fillId="2" borderId="29" xfId="1" applyFont="1" applyFill="1" applyBorder="1" applyAlignment="1">
      <alignment horizontal="center" vertical="center"/>
    </xf>
    <xf numFmtId="166" fontId="9" fillId="2" borderId="29" xfId="1" applyNumberFormat="1" applyFont="1" applyFill="1" applyBorder="1" applyAlignment="1">
      <alignment horizontal="center" vertical="center"/>
    </xf>
    <xf numFmtId="0" fontId="10" fillId="4" borderId="39" xfId="1" applyFont="1" applyFill="1" applyBorder="1" applyAlignment="1">
      <alignment horizontal="center" vertical="center"/>
    </xf>
    <xf numFmtId="167" fontId="9" fillId="3" borderId="38" xfId="2" applyNumberFormat="1" applyFont="1" applyFill="1" applyBorder="1" applyAlignment="1">
      <alignment vertical="center"/>
    </xf>
    <xf numFmtId="167" fontId="9" fillId="0" borderId="3" xfId="2" applyNumberFormat="1" applyFont="1" applyBorder="1" applyAlignment="1">
      <alignment vertical="center"/>
    </xf>
    <xf numFmtId="167" fontId="9" fillId="3" borderId="3" xfId="2" applyNumberFormat="1" applyFont="1" applyFill="1" applyBorder="1" applyAlignment="1">
      <alignment vertical="center"/>
    </xf>
    <xf numFmtId="167" fontId="6" fillId="3" borderId="27" xfId="2" applyNumberFormat="1" applyFont="1" applyFill="1" applyBorder="1" applyAlignment="1">
      <alignment horizontal="center" vertical="center" wrapText="1"/>
    </xf>
    <xf numFmtId="167" fontId="6" fillId="0" borderId="4" xfId="2" applyNumberFormat="1" applyFont="1" applyBorder="1" applyAlignment="1">
      <alignment horizontal="center" vertical="center" wrapText="1"/>
    </xf>
    <xf numFmtId="167" fontId="6" fillId="3" borderId="4" xfId="2" applyNumberFormat="1" applyFont="1" applyFill="1" applyBorder="1" applyAlignment="1">
      <alignment horizontal="center" vertical="center" wrapText="1"/>
    </xf>
    <xf numFmtId="0" fontId="17" fillId="3" borderId="1" xfId="3" applyFont="1" applyFill="1" applyBorder="1" applyAlignment="1">
      <alignment horizontal="center" vertical="center"/>
    </xf>
    <xf numFmtId="0" fontId="17" fillId="2" borderId="1" xfId="3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left" vertical="center"/>
    </xf>
    <xf numFmtId="0" fontId="9" fillId="0" borderId="1" xfId="2" applyFont="1" applyBorder="1" applyAlignment="1">
      <alignment horizontal="left" vertical="center"/>
    </xf>
    <xf numFmtId="0" fontId="14" fillId="3" borderId="45" xfId="1" applyFont="1" applyFill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164" fontId="14" fillId="3" borderId="5" xfId="2" applyNumberFormat="1" applyFont="1" applyFill="1" applyBorder="1" applyAlignment="1">
      <alignment horizontal="center" vertical="center"/>
    </xf>
    <xf numFmtId="164" fontId="14" fillId="0" borderId="5" xfId="2" applyNumberFormat="1" applyFont="1" applyBorder="1" applyAlignment="1">
      <alignment horizontal="center" vertical="center"/>
    </xf>
    <xf numFmtId="0" fontId="15" fillId="2" borderId="0" xfId="2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164" fontId="5" fillId="3" borderId="1" xfId="2" applyNumberFormat="1" applyFont="1" applyFill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5" fillId="2" borderId="29" xfId="0" applyFont="1" applyFill="1" applyBorder="1"/>
    <xf numFmtId="0" fontId="15" fillId="2" borderId="0" xfId="0" applyFont="1" applyFill="1"/>
    <xf numFmtId="0" fontId="15" fillId="2" borderId="20" xfId="0" applyFont="1" applyFill="1" applyBorder="1"/>
    <xf numFmtId="0" fontId="15" fillId="2" borderId="35" xfId="0" applyFont="1" applyFill="1" applyBorder="1"/>
    <xf numFmtId="0" fontId="15" fillId="2" borderId="0" xfId="0" applyFont="1" applyFill="1" applyBorder="1"/>
    <xf numFmtId="0" fontId="15" fillId="2" borderId="0" xfId="0" applyFont="1" applyFill="1" applyAlignment="1">
      <alignment vertical="center"/>
    </xf>
    <xf numFmtId="0" fontId="10" fillId="4" borderId="34" xfId="1" applyFont="1" applyFill="1" applyBorder="1" applyAlignment="1">
      <alignment horizontal="right" vertical="center"/>
    </xf>
    <xf numFmtId="0" fontId="10" fillId="4" borderId="7" xfId="1" applyFont="1" applyFill="1" applyBorder="1" applyAlignment="1">
      <alignment horizontal="right" vertical="center"/>
    </xf>
    <xf numFmtId="166" fontId="4" fillId="3" borderId="15" xfId="1" applyNumberFormat="1" applyFont="1" applyFill="1" applyBorder="1" applyAlignment="1">
      <alignment vertical="center"/>
    </xf>
    <xf numFmtId="166" fontId="4" fillId="2" borderId="4" xfId="1" applyNumberFormat="1" applyFont="1" applyFill="1" applyBorder="1" applyAlignment="1">
      <alignment vertical="center"/>
    </xf>
    <xf numFmtId="166" fontId="4" fillId="3" borderId="4" xfId="1" applyNumberFormat="1" applyFont="1" applyFill="1" applyBorder="1" applyAlignment="1">
      <alignment vertical="center"/>
    </xf>
    <xf numFmtId="166" fontId="4" fillId="2" borderId="1" xfId="1" applyNumberFormat="1" applyFont="1" applyFill="1" applyBorder="1" applyAlignment="1">
      <alignment vertical="center"/>
    </xf>
    <xf numFmtId="167" fontId="14" fillId="3" borderId="22" xfId="2" applyNumberFormat="1" applyFont="1" applyFill="1" applyBorder="1" applyAlignment="1">
      <alignment vertical="center"/>
    </xf>
    <xf numFmtId="167" fontId="14" fillId="0" borderId="10" xfId="2" applyNumberFormat="1" applyFont="1" applyBorder="1" applyAlignment="1">
      <alignment vertical="center"/>
    </xf>
    <xf numFmtId="167" fontId="14" fillId="3" borderId="10" xfId="2" applyNumberFormat="1" applyFont="1" applyFill="1" applyBorder="1" applyAlignment="1">
      <alignment vertical="center"/>
    </xf>
    <xf numFmtId="182" fontId="10" fillId="4" borderId="1" xfId="1" applyNumberFormat="1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right" vertical="center"/>
    </xf>
    <xf numFmtId="0" fontId="9" fillId="2" borderId="3" xfId="2" applyFont="1" applyFill="1" applyBorder="1" applyAlignment="1">
      <alignment horizontal="right" vertical="center"/>
    </xf>
    <xf numFmtId="183" fontId="9" fillId="3" borderId="4" xfId="2" applyNumberFormat="1" applyFont="1" applyFill="1" applyBorder="1" applyAlignment="1">
      <alignment horizontal="left" vertical="center"/>
    </xf>
    <xf numFmtId="183" fontId="9" fillId="2" borderId="4" xfId="2" applyNumberFormat="1" applyFont="1" applyFill="1" applyBorder="1" applyAlignment="1">
      <alignment horizontal="left" vertical="center"/>
    </xf>
    <xf numFmtId="183" fontId="3" fillId="3" borderId="4" xfId="2" applyNumberFormat="1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center"/>
    </xf>
    <xf numFmtId="165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/>
    </xf>
    <xf numFmtId="165" fontId="15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34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9" fillId="3" borderId="3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178" fontId="2" fillId="3" borderId="15" xfId="1" applyNumberFormat="1" applyFont="1" applyFill="1" applyBorder="1" applyAlignment="1">
      <alignment horizontal="center" vertical="center"/>
    </xf>
    <xf numFmtId="178" fontId="2" fillId="0" borderId="4" xfId="1" applyNumberFormat="1" applyFont="1" applyBorder="1" applyAlignment="1">
      <alignment horizontal="center" vertical="center"/>
    </xf>
    <xf numFmtId="178" fontId="2" fillId="3" borderId="4" xfId="2" applyNumberFormat="1" applyFont="1" applyFill="1" applyBorder="1" applyAlignment="1">
      <alignment horizontal="center" vertical="center"/>
    </xf>
    <xf numFmtId="178" fontId="2" fillId="0" borderId="4" xfId="2" applyNumberFormat="1" applyFont="1" applyBorder="1" applyAlignment="1">
      <alignment horizontal="center" vertical="center"/>
    </xf>
    <xf numFmtId="0" fontId="1" fillId="3" borderId="4" xfId="2" applyFont="1" applyFill="1" applyBorder="1" applyAlignment="1">
      <alignment horizontal="center" vertical="center"/>
    </xf>
    <xf numFmtId="170" fontId="8" fillId="0" borderId="4" xfId="2" applyNumberFormat="1" applyFont="1" applyBorder="1" applyAlignment="1">
      <alignment horizontal="center" vertical="center"/>
    </xf>
    <xf numFmtId="170" fontId="8" fillId="0" borderId="1" xfId="2" applyNumberFormat="1" applyFont="1" applyBorder="1" applyAlignment="1">
      <alignment horizontal="center" vertical="center"/>
    </xf>
    <xf numFmtId="0" fontId="18" fillId="4" borderId="30" xfId="1" applyFont="1" applyFill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10" fillId="4" borderId="30" xfId="1" applyFont="1" applyFill="1" applyBorder="1" applyAlignment="1">
      <alignment horizontal="center" vertical="center"/>
    </xf>
    <xf numFmtId="171" fontId="19" fillId="2" borderId="31" xfId="2" applyNumberFormat="1" applyFont="1" applyFill="1" applyBorder="1" applyAlignment="1">
      <alignment horizontal="center" vertical="center"/>
    </xf>
    <xf numFmtId="0" fontId="0" fillId="0" borderId="27" xfId="0" applyBorder="1"/>
    <xf numFmtId="171" fontId="8" fillId="2" borderId="31" xfId="2" applyNumberFormat="1" applyFont="1" applyFill="1" applyBorder="1" applyAlignment="1">
      <alignment horizontal="center" vertical="center"/>
    </xf>
    <xf numFmtId="171" fontId="14" fillId="2" borderId="12" xfId="2" applyNumberFormat="1" applyFont="1" applyFill="1" applyBorder="1" applyAlignment="1">
      <alignment horizontal="center" vertical="center"/>
    </xf>
    <xf numFmtId="0" fontId="0" fillId="0" borderId="4" xfId="0" applyBorder="1"/>
    <xf numFmtId="171" fontId="8" fillId="2" borderId="12" xfId="2" applyNumberFormat="1" applyFont="1" applyFill="1" applyBorder="1" applyAlignment="1">
      <alignment horizontal="center" vertical="center"/>
    </xf>
    <xf numFmtId="171" fontId="14" fillId="2" borderId="13" xfId="2" applyNumberFormat="1" applyFont="1" applyFill="1" applyBorder="1" applyAlignment="1">
      <alignment horizontal="center" vertical="center"/>
    </xf>
    <xf numFmtId="0" fontId="0" fillId="0" borderId="9" xfId="0" applyBorder="1"/>
    <xf numFmtId="167" fontId="19" fillId="2" borderId="31" xfId="2" applyNumberFormat="1" applyFont="1" applyFill="1" applyBorder="1" applyAlignment="1">
      <alignment horizontal="center" vertical="center"/>
    </xf>
    <xf numFmtId="171" fontId="19" fillId="2" borderId="12" xfId="2" applyNumberFormat="1" applyFont="1" applyFill="1" applyBorder="1" applyAlignment="1">
      <alignment horizontal="center" vertical="center"/>
    </xf>
    <xf numFmtId="0" fontId="18" fillId="4" borderId="29" xfId="1" applyFont="1" applyFill="1" applyBorder="1" applyAlignment="1">
      <alignment horizontal="center" vertical="center"/>
    </xf>
    <xf numFmtId="0" fontId="0" fillId="0" borderId="0" xfId="0" applyBorder="1"/>
    <xf numFmtId="0" fontId="0" fillId="0" borderId="36" xfId="0" applyBorder="1"/>
    <xf numFmtId="0" fontId="18" fillId="4" borderId="16" xfId="1" applyFont="1" applyFill="1" applyBorder="1" applyAlignment="1">
      <alignment horizontal="center" vertical="center"/>
    </xf>
    <xf numFmtId="0" fontId="0" fillId="0" borderId="16" xfId="0" applyBorder="1"/>
    <xf numFmtId="0" fontId="10" fillId="4" borderId="8" xfId="1" applyFont="1" applyFill="1" applyBorder="1" applyAlignment="1">
      <alignment horizontal="center" vertical="center"/>
    </xf>
    <xf numFmtId="0" fontId="0" fillId="0" borderId="28" xfId="0" applyBorder="1"/>
    <xf numFmtId="0" fontId="10" fillId="4" borderId="11" xfId="1" applyFont="1" applyFill="1" applyBorder="1" applyAlignment="1">
      <alignment horizontal="center" vertical="center"/>
    </xf>
    <xf numFmtId="174" fontId="14" fillId="0" borderId="12" xfId="2" applyNumberFormat="1" applyFont="1" applyBorder="1" applyAlignment="1">
      <alignment horizontal="center" vertical="center"/>
    </xf>
    <xf numFmtId="0" fontId="28" fillId="0" borderId="4" xfId="0" applyFont="1" applyBorder="1"/>
    <xf numFmtId="0" fontId="18" fillId="4" borderId="39" xfId="1" applyFont="1" applyFill="1" applyBorder="1" applyAlignment="1">
      <alignment horizontal="center" vertical="center"/>
    </xf>
    <xf numFmtId="0" fontId="18" fillId="4" borderId="37" xfId="1" applyFont="1" applyFill="1" applyBorder="1" applyAlignment="1">
      <alignment horizontal="center" vertical="center"/>
    </xf>
    <xf numFmtId="0" fontId="18" fillId="4" borderId="9" xfId="1" applyFont="1" applyFill="1" applyBorder="1" applyAlignment="1">
      <alignment horizontal="center" vertical="center"/>
    </xf>
    <xf numFmtId="0" fontId="10" fillId="4" borderId="46" xfId="1" applyFont="1" applyFill="1" applyBorder="1" applyAlignment="1">
      <alignment horizontal="center" vertical="center"/>
    </xf>
    <xf numFmtId="0" fontId="10" fillId="4" borderId="47" xfId="1" applyFont="1" applyFill="1" applyBorder="1" applyAlignment="1">
      <alignment horizontal="center" vertical="center"/>
    </xf>
    <xf numFmtId="0" fontId="10" fillId="4" borderId="44" xfId="1" applyFont="1" applyFill="1" applyBorder="1" applyAlignment="1">
      <alignment horizontal="center" vertical="center"/>
    </xf>
    <xf numFmtId="0" fontId="10" fillId="4" borderId="42" xfId="1" applyFont="1" applyFill="1" applyBorder="1" applyAlignment="1">
      <alignment horizontal="center" vertical="center"/>
    </xf>
    <xf numFmtId="181" fontId="10" fillId="4" borderId="1" xfId="1" applyNumberFormat="1" applyFont="1" applyFill="1" applyBorder="1" applyAlignment="1">
      <alignment horizontal="center" vertical="center"/>
    </xf>
    <xf numFmtId="181" fontId="0" fillId="0" borderId="5" xfId="0" applyNumberFormat="1" applyBorder="1"/>
    <xf numFmtId="181" fontId="0" fillId="0" borderId="4" xfId="0" applyNumberFormat="1" applyBorder="1"/>
    <xf numFmtId="0" fontId="10" fillId="4" borderId="1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5" fillId="2" borderId="30" xfId="2" applyFont="1" applyFill="1" applyBorder="1" applyAlignment="1">
      <alignment horizontal="center" vertical="center"/>
    </xf>
    <xf numFmtId="0" fontId="5" fillId="3" borderId="30" xfId="2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0" fontId="5" fillId="0" borderId="43" xfId="2" applyFont="1" applyBorder="1" applyAlignment="1">
      <alignment horizontal="center" vertical="center"/>
    </xf>
    <xf numFmtId="0" fontId="5" fillId="2" borderId="24" xfId="2" applyFont="1" applyFill="1" applyBorder="1" applyAlignment="1">
      <alignment horizontal="center" vertical="center"/>
    </xf>
    <xf numFmtId="175" fontId="15" fillId="0" borderId="30" xfId="0" applyNumberFormat="1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4" fillId="3" borderId="30" xfId="2" applyFont="1" applyFill="1" applyBorder="1" applyAlignment="1">
      <alignment horizontal="center" vertical="center"/>
    </xf>
    <xf numFmtId="0" fontId="5" fillId="3" borderId="43" xfId="2" applyFont="1" applyFill="1" applyBorder="1" applyAlignment="1">
      <alignment horizontal="center" vertical="center"/>
    </xf>
    <xf numFmtId="0" fontId="5" fillId="3" borderId="24" xfId="2" applyFont="1" applyFill="1" applyBorder="1" applyAlignment="1">
      <alignment horizontal="center" vertical="center"/>
    </xf>
    <xf numFmtId="175" fontId="15" fillId="3" borderId="30" xfId="0" applyNumberFormat="1" applyFont="1" applyFill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177" fontId="5" fillId="3" borderId="30" xfId="2" applyNumberFormat="1" applyFont="1" applyFill="1" applyBorder="1" applyAlignment="1">
      <alignment horizontal="center" vertical="center"/>
    </xf>
    <xf numFmtId="177" fontId="5" fillId="2" borderId="30" xfId="2" applyNumberFormat="1" applyFont="1" applyFill="1" applyBorder="1" applyAlignment="1">
      <alignment horizontal="center" vertical="center"/>
    </xf>
    <xf numFmtId="180" fontId="5" fillId="3" borderId="30" xfId="2" applyNumberFormat="1" applyFont="1" applyFill="1" applyBorder="1" applyAlignment="1">
      <alignment horizontal="center" vertical="center"/>
    </xf>
    <xf numFmtId="180" fontId="5" fillId="2" borderId="30" xfId="2" applyNumberFormat="1" applyFont="1" applyFill="1" applyBorder="1" applyAlignment="1">
      <alignment horizontal="center" vertical="center"/>
    </xf>
    <xf numFmtId="2" fontId="5" fillId="3" borderId="30" xfId="2" applyNumberFormat="1" applyFont="1" applyFill="1" applyBorder="1" applyAlignment="1">
      <alignment horizontal="center" vertical="center"/>
    </xf>
    <xf numFmtId="2" fontId="5" fillId="2" borderId="30" xfId="2" applyNumberFormat="1" applyFont="1" applyFill="1" applyBorder="1" applyAlignment="1">
      <alignment horizontal="center" vertical="center"/>
    </xf>
    <xf numFmtId="165" fontId="15" fillId="3" borderId="30" xfId="0" applyNumberFormat="1" applyFont="1" applyFill="1" applyBorder="1" applyAlignment="1">
      <alignment horizontal="center" vertical="center"/>
    </xf>
    <xf numFmtId="165" fontId="15" fillId="0" borderId="30" xfId="0" applyNumberFormat="1" applyFont="1" applyBorder="1" applyAlignment="1">
      <alignment horizontal="center" vertical="center"/>
    </xf>
    <xf numFmtId="176" fontId="15" fillId="3" borderId="30" xfId="0" applyNumberFormat="1" applyFont="1" applyFill="1" applyBorder="1" applyAlignment="1">
      <alignment horizontal="center" vertical="center"/>
    </xf>
    <xf numFmtId="176" fontId="15" fillId="0" borderId="30" xfId="0" applyNumberFormat="1" applyFont="1" applyBorder="1" applyAlignment="1">
      <alignment horizontal="center" vertical="center"/>
    </xf>
    <xf numFmtId="179" fontId="5" fillId="3" borderId="30" xfId="2" applyNumberFormat="1" applyFont="1" applyFill="1" applyBorder="1" applyAlignment="1">
      <alignment horizontal="center" vertical="center"/>
    </xf>
    <xf numFmtId="179" fontId="5" fillId="2" borderId="30" xfId="2" applyNumberFormat="1" applyFont="1" applyFill="1" applyBorder="1" applyAlignment="1">
      <alignment horizontal="center" vertical="center"/>
    </xf>
    <xf numFmtId="0" fontId="14" fillId="0" borderId="33" xfId="2" applyFont="1" applyBorder="1" applyAlignment="1">
      <alignment horizontal="center" vertical="center"/>
    </xf>
    <xf numFmtId="0" fontId="14" fillId="0" borderId="29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5" fillId="0" borderId="40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14" fillId="3" borderId="33" xfId="2" applyFont="1" applyFill="1" applyBorder="1" applyAlignment="1">
      <alignment horizontal="center" vertical="center"/>
    </xf>
    <xf numFmtId="0" fontId="14" fillId="3" borderId="29" xfId="2" applyFont="1" applyFill="1" applyBorder="1" applyAlignment="1">
      <alignment horizontal="center" vertical="center"/>
    </xf>
    <xf numFmtId="0" fontId="14" fillId="3" borderId="7" xfId="2" applyFont="1" applyFill="1" applyBorder="1" applyAlignment="1">
      <alignment horizontal="center" vertical="center"/>
    </xf>
    <xf numFmtId="0" fontId="5" fillId="3" borderId="40" xfId="2" applyFont="1" applyFill="1" applyBorder="1" applyAlignment="1">
      <alignment horizontal="center" vertical="center"/>
    </xf>
    <xf numFmtId="0" fontId="5" fillId="3" borderId="41" xfId="2" applyFont="1" applyFill="1" applyBorder="1" applyAlignment="1">
      <alignment horizontal="center" vertical="center"/>
    </xf>
    <xf numFmtId="0" fontId="5" fillId="3" borderId="42" xfId="2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 wrapText="1"/>
    </xf>
    <xf numFmtId="0" fontId="5" fillId="3" borderId="33" xfId="2" applyFont="1" applyFill="1" applyBorder="1" applyAlignment="1">
      <alignment horizontal="center" vertical="center"/>
    </xf>
    <xf numFmtId="0" fontId="5" fillId="3" borderId="29" xfId="2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5" fillId="0" borderId="33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180" fontId="15" fillId="0" borderId="29" xfId="0" applyNumberFormat="1" applyFont="1" applyBorder="1"/>
    <xf numFmtId="180" fontId="15" fillId="0" borderId="7" xfId="0" applyNumberFormat="1" applyFont="1" applyBorder="1"/>
  </cellXfs>
  <cellStyles count="6">
    <cellStyle name="Hyperlink 2" xfId="3" xr:uid="{00000000-0005-0000-0000-000003000000}"/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5000000}"/>
    <cellStyle name="Percent" xfId="4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0" sqref="N10"/>
    </sheetView>
  </sheetViews>
  <sheetFormatPr defaultRowHeight="15.05"/>
  <cols>
    <col min="1" max="1" width="4" style="10" bestFit="1" customWidth="1"/>
    <col min="2" max="2" width="6" style="6" bestFit="1" customWidth="1"/>
    <col min="3" max="3" width="40.88671875" style="6" bestFit="1" customWidth="1"/>
    <col min="4" max="4" width="1.33203125" style="6" customWidth="1"/>
    <col min="5" max="5" width="8.6640625" style="6" bestFit="1" customWidth="1"/>
    <col min="6" max="6" width="10.77734375" style="6" customWidth="1"/>
    <col min="7" max="7" width="8.77734375" style="6" bestFit="1" customWidth="1"/>
    <col min="8" max="8" width="1.33203125" style="6" customWidth="1"/>
    <col min="9" max="9" width="10.33203125" style="6" customWidth="1"/>
    <col min="10" max="10" width="8.33203125" style="6" customWidth="1"/>
    <col min="11" max="11" width="10.88671875" style="6" bestFit="1" customWidth="1"/>
    <col min="12" max="12" width="1.33203125" style="6" customWidth="1"/>
    <col min="13" max="13" width="10.77734375" style="6" customWidth="1"/>
    <col min="14" max="14" width="37.88671875" style="6" bestFit="1" customWidth="1"/>
    <col min="15" max="15" width="9.77734375" style="6" customWidth="1"/>
    <col min="16" max="16" width="1.33203125" style="6" customWidth="1"/>
    <col min="17" max="17" width="8.21875" style="52" bestFit="1" customWidth="1"/>
    <col min="18" max="18" width="10.44140625" style="52" bestFit="1" customWidth="1"/>
    <col min="19" max="19" width="12" style="52" bestFit="1" customWidth="1"/>
    <col min="20" max="20" width="1.33203125" style="6" customWidth="1"/>
    <col min="21" max="21" width="68" style="6" customWidth="1"/>
    <col min="22" max="23" width="8.88671875" style="6" customWidth="1"/>
    <col min="24" max="16384" width="8.88671875" style="6"/>
  </cols>
  <sheetData>
    <row r="1" spans="1:21" ht="17.100000000000001" customHeight="1">
      <c r="A1" s="13" t="s">
        <v>0</v>
      </c>
      <c r="B1" s="91" t="s">
        <v>1</v>
      </c>
      <c r="C1" s="98" t="s">
        <v>2</v>
      </c>
      <c r="D1" s="105"/>
      <c r="E1" s="91" t="s">
        <v>71</v>
      </c>
      <c r="F1" s="53" t="s">
        <v>3</v>
      </c>
      <c r="G1" s="98" t="s">
        <v>4</v>
      </c>
      <c r="H1" s="105"/>
      <c r="I1" s="98" t="s">
        <v>61</v>
      </c>
      <c r="J1" s="91" t="s">
        <v>8</v>
      </c>
      <c r="K1" s="48" t="s">
        <v>66</v>
      </c>
      <c r="M1" s="48" t="s">
        <v>5</v>
      </c>
      <c r="N1" s="48" t="s">
        <v>6</v>
      </c>
      <c r="O1" s="48" t="s">
        <v>67</v>
      </c>
      <c r="Q1" s="98" t="s">
        <v>79</v>
      </c>
      <c r="R1" s="98" t="s">
        <v>7</v>
      </c>
      <c r="S1" s="91" t="s">
        <v>65</v>
      </c>
      <c r="U1" s="48" t="s">
        <v>60</v>
      </c>
    </row>
    <row r="2" spans="1:21" ht="22.1" customHeight="1">
      <c r="A2" s="18">
        <v>1</v>
      </c>
      <c r="B2" s="49"/>
      <c r="C2" s="103"/>
      <c r="D2" s="105"/>
      <c r="E2" s="169"/>
      <c r="F2" s="58"/>
      <c r="G2" s="101"/>
      <c r="H2" s="105"/>
      <c r="I2" s="148"/>
      <c r="J2" s="152"/>
      <c r="K2" s="118"/>
      <c r="M2" s="1"/>
      <c r="N2" s="1"/>
      <c r="O2" s="118"/>
      <c r="Q2" s="163" t="str">
        <f>IF(ISNUMBER(SEARCH("Z14",$I2)),"Y","")</f>
        <v/>
      </c>
      <c r="R2" s="148"/>
      <c r="S2" s="152"/>
      <c r="U2" s="120"/>
    </row>
    <row r="3" spans="1:21" ht="22.1" customHeight="1">
      <c r="A3" s="19">
        <v>2</v>
      </c>
      <c r="B3" s="50"/>
      <c r="C3" s="104"/>
      <c r="D3" s="105"/>
      <c r="E3" s="100"/>
      <c r="F3" s="59"/>
      <c r="G3" s="102"/>
      <c r="H3" s="105"/>
      <c r="I3" s="149"/>
      <c r="J3" s="151"/>
      <c r="K3" s="119"/>
      <c r="M3" s="2"/>
      <c r="N3" s="2"/>
      <c r="O3" s="119"/>
      <c r="Q3" s="164" t="str">
        <f t="shared" ref="Q3:Q66" si="0">IF(ISNUMBER(SEARCH("Z14",$I3)),"Y","")</f>
        <v/>
      </c>
      <c r="R3" s="149"/>
      <c r="S3" s="151"/>
      <c r="U3" s="121"/>
    </row>
    <row r="4" spans="1:21" ht="22.1" customHeight="1">
      <c r="A4" s="18">
        <v>3</v>
      </c>
      <c r="B4" s="49"/>
      <c r="C4" s="103"/>
      <c r="D4" s="105"/>
      <c r="E4" s="99"/>
      <c r="F4" s="58"/>
      <c r="G4" s="101"/>
      <c r="H4" s="105"/>
      <c r="I4" s="148"/>
      <c r="J4" s="150"/>
      <c r="K4" s="118"/>
      <c r="M4" s="1"/>
      <c r="N4" s="1"/>
      <c r="O4" s="118"/>
      <c r="Q4" s="163" t="str">
        <f t="shared" si="0"/>
        <v/>
      </c>
      <c r="R4" s="148"/>
      <c r="S4" s="150"/>
      <c r="U4" s="120"/>
    </row>
    <row r="5" spans="1:21" ht="22.1" customHeight="1">
      <c r="A5" s="19">
        <v>4</v>
      </c>
      <c r="B5" s="50"/>
      <c r="C5" s="104"/>
      <c r="D5" s="105"/>
      <c r="E5" s="100"/>
      <c r="F5" s="59"/>
      <c r="G5" s="102"/>
      <c r="H5" s="105"/>
      <c r="I5" s="149"/>
      <c r="J5" s="151"/>
      <c r="K5" s="119"/>
      <c r="M5" s="2"/>
      <c r="N5" s="2"/>
      <c r="O5" s="119"/>
      <c r="Q5" s="164" t="str">
        <f t="shared" si="0"/>
        <v/>
      </c>
      <c r="R5" s="149"/>
      <c r="S5" s="151"/>
      <c r="U5" s="121"/>
    </row>
    <row r="6" spans="1:21" ht="22.1" customHeight="1">
      <c r="A6" s="18">
        <v>5</v>
      </c>
      <c r="B6" s="49"/>
      <c r="C6" s="103"/>
      <c r="D6" s="105"/>
      <c r="E6" s="99"/>
      <c r="F6" s="58"/>
      <c r="G6" s="101"/>
      <c r="H6" s="105"/>
      <c r="I6" s="148"/>
      <c r="J6" s="150"/>
      <c r="K6" s="118"/>
      <c r="M6" s="1"/>
      <c r="N6" s="1"/>
      <c r="O6" s="118"/>
      <c r="Q6" s="163" t="str">
        <f t="shared" si="0"/>
        <v/>
      </c>
      <c r="R6" s="148"/>
      <c r="S6" s="150"/>
      <c r="U6" s="120"/>
    </row>
    <row r="7" spans="1:21" ht="22.1" customHeight="1">
      <c r="A7" s="19">
        <v>6</v>
      </c>
      <c r="B7" s="50"/>
      <c r="C7" s="104"/>
      <c r="D7" s="105"/>
      <c r="E7" s="100"/>
      <c r="F7" s="59"/>
      <c r="G7" s="102"/>
      <c r="H7" s="105"/>
      <c r="I7" s="149"/>
      <c r="J7" s="151"/>
      <c r="K7" s="119"/>
      <c r="M7" s="2"/>
      <c r="N7" s="2"/>
      <c r="O7" s="119"/>
      <c r="Q7" s="164" t="str">
        <f t="shared" si="0"/>
        <v/>
      </c>
      <c r="R7" s="149"/>
      <c r="S7" s="151"/>
      <c r="U7" s="121"/>
    </row>
    <row r="8" spans="1:21" ht="22.1" customHeight="1">
      <c r="A8" s="18">
        <v>7</v>
      </c>
      <c r="B8" s="49"/>
      <c r="C8" s="103"/>
      <c r="D8" s="105"/>
      <c r="E8" s="99"/>
      <c r="F8" s="58"/>
      <c r="G8" s="101"/>
      <c r="H8" s="105"/>
      <c r="I8" s="148"/>
      <c r="J8" s="150"/>
      <c r="K8" s="118"/>
      <c r="M8" s="1"/>
      <c r="N8" s="1"/>
      <c r="O8" s="118"/>
      <c r="Q8" s="163" t="str">
        <f t="shared" si="0"/>
        <v/>
      </c>
      <c r="R8" s="148"/>
      <c r="S8" s="150"/>
      <c r="U8" s="120"/>
    </row>
    <row r="9" spans="1:21" ht="22.1" customHeight="1">
      <c r="A9" s="19">
        <v>8</v>
      </c>
      <c r="B9" s="50"/>
      <c r="C9" s="104"/>
      <c r="D9" s="105"/>
      <c r="E9" s="100"/>
      <c r="F9" s="59"/>
      <c r="G9" s="102"/>
      <c r="H9" s="105"/>
      <c r="I9" s="149"/>
      <c r="J9" s="151"/>
      <c r="K9" s="119"/>
      <c r="M9" s="2"/>
      <c r="N9" s="2"/>
      <c r="O9" s="119"/>
      <c r="Q9" s="164" t="str">
        <f t="shared" si="0"/>
        <v/>
      </c>
      <c r="R9" s="149"/>
      <c r="S9" s="151"/>
      <c r="U9" s="121"/>
    </row>
    <row r="10" spans="1:21" ht="22.1" customHeight="1">
      <c r="A10" s="18">
        <v>9</v>
      </c>
      <c r="B10" s="49"/>
      <c r="C10" s="103"/>
      <c r="D10" s="105"/>
      <c r="E10" s="99"/>
      <c r="F10" s="58"/>
      <c r="G10" s="101"/>
      <c r="H10" s="105"/>
      <c r="I10" s="148"/>
      <c r="J10" s="150"/>
      <c r="K10" s="118"/>
      <c r="M10" s="1"/>
      <c r="N10" s="1"/>
      <c r="O10" s="118"/>
      <c r="Q10" s="163" t="str">
        <f t="shared" si="0"/>
        <v/>
      </c>
      <c r="R10" s="148"/>
      <c r="S10" s="150"/>
      <c r="U10" s="120"/>
    </row>
    <row r="11" spans="1:21" ht="22.1" customHeight="1">
      <c r="A11" s="19">
        <v>10</v>
      </c>
      <c r="B11" s="50"/>
      <c r="C11" s="104"/>
      <c r="D11" s="105"/>
      <c r="E11" s="100"/>
      <c r="F11" s="59"/>
      <c r="G11" s="102"/>
      <c r="H11" s="105"/>
      <c r="I11" s="149"/>
      <c r="J11" s="151"/>
      <c r="K11" s="119"/>
      <c r="M11" s="2"/>
      <c r="N11" s="2"/>
      <c r="O11" s="119"/>
      <c r="Q11" s="164" t="str">
        <f t="shared" si="0"/>
        <v/>
      </c>
      <c r="R11" s="149"/>
      <c r="S11" s="151"/>
      <c r="U11" s="121"/>
    </row>
    <row r="12" spans="1:21" ht="22.1" customHeight="1">
      <c r="A12" s="18">
        <v>11</v>
      </c>
      <c r="B12" s="49"/>
      <c r="C12" s="103"/>
      <c r="D12" s="105"/>
      <c r="E12" s="99"/>
      <c r="F12" s="58"/>
      <c r="G12" s="101"/>
      <c r="H12" s="105"/>
      <c r="I12" s="148"/>
      <c r="J12" s="150"/>
      <c r="K12" s="118"/>
      <c r="M12" s="1"/>
      <c r="N12" s="1"/>
      <c r="O12" s="118"/>
      <c r="Q12" s="163" t="str">
        <f t="shared" si="0"/>
        <v/>
      </c>
      <c r="R12" s="148"/>
      <c r="S12" s="150"/>
      <c r="U12" s="120"/>
    </row>
    <row r="13" spans="1:21" ht="22.1" customHeight="1">
      <c r="A13" s="19">
        <v>12</v>
      </c>
      <c r="B13" s="50"/>
      <c r="C13" s="104"/>
      <c r="D13" s="105"/>
      <c r="E13" s="100"/>
      <c r="F13" s="59"/>
      <c r="G13" s="102"/>
      <c r="H13" s="105"/>
      <c r="I13" s="149"/>
      <c r="J13" s="151"/>
      <c r="K13" s="119"/>
      <c r="M13" s="2"/>
      <c r="N13" s="2"/>
      <c r="O13" s="119"/>
      <c r="Q13" s="164" t="str">
        <f t="shared" si="0"/>
        <v/>
      </c>
      <c r="R13" s="149"/>
      <c r="S13" s="151"/>
      <c r="U13" s="121"/>
    </row>
    <row r="14" spans="1:21" ht="22.1" customHeight="1">
      <c r="A14" s="18">
        <v>13</v>
      </c>
      <c r="B14" s="49"/>
      <c r="C14" s="103"/>
      <c r="D14" s="105"/>
      <c r="E14" s="99"/>
      <c r="F14" s="58"/>
      <c r="G14" s="101"/>
      <c r="H14" s="105"/>
      <c r="I14" s="148"/>
      <c r="J14" s="150"/>
      <c r="K14" s="118"/>
      <c r="M14" s="1"/>
      <c r="N14" s="1"/>
      <c r="O14" s="118"/>
      <c r="Q14" s="163" t="str">
        <f t="shared" si="0"/>
        <v/>
      </c>
      <c r="R14" s="148"/>
      <c r="S14" s="150"/>
      <c r="U14" s="120"/>
    </row>
    <row r="15" spans="1:21" ht="22.1" customHeight="1">
      <c r="A15" s="19">
        <v>14</v>
      </c>
      <c r="B15" s="50"/>
      <c r="C15" s="104"/>
      <c r="D15" s="105"/>
      <c r="E15" s="100"/>
      <c r="F15" s="59"/>
      <c r="G15" s="102"/>
      <c r="H15" s="105"/>
      <c r="I15" s="149"/>
      <c r="J15" s="151"/>
      <c r="K15" s="119"/>
      <c r="M15" s="2"/>
      <c r="N15" s="2"/>
      <c r="O15" s="119"/>
      <c r="Q15" s="164" t="str">
        <f t="shared" si="0"/>
        <v/>
      </c>
      <c r="R15" s="149"/>
      <c r="S15" s="151"/>
      <c r="U15" s="121"/>
    </row>
    <row r="16" spans="1:21" ht="22.1" customHeight="1">
      <c r="A16" s="18">
        <v>15</v>
      </c>
      <c r="B16" s="49"/>
      <c r="C16" s="103"/>
      <c r="D16" s="105"/>
      <c r="E16" s="99"/>
      <c r="F16" s="58"/>
      <c r="G16" s="101"/>
      <c r="H16" s="105"/>
      <c r="I16" s="148"/>
      <c r="J16" s="150"/>
      <c r="K16" s="118"/>
      <c r="M16" s="1"/>
      <c r="N16" s="1"/>
      <c r="O16" s="118"/>
      <c r="Q16" s="163" t="str">
        <f t="shared" si="0"/>
        <v/>
      </c>
      <c r="R16" s="148"/>
      <c r="S16" s="150"/>
      <c r="U16" s="120"/>
    </row>
    <row r="17" spans="1:21" ht="22.1" customHeight="1">
      <c r="A17" s="19">
        <v>16</v>
      </c>
      <c r="B17" s="50"/>
      <c r="C17" s="104"/>
      <c r="D17" s="105"/>
      <c r="E17" s="100"/>
      <c r="F17" s="59"/>
      <c r="G17" s="102"/>
      <c r="H17" s="105"/>
      <c r="I17" s="149"/>
      <c r="J17" s="151"/>
      <c r="K17" s="119"/>
      <c r="M17" s="2"/>
      <c r="N17" s="2"/>
      <c r="O17" s="119"/>
      <c r="Q17" s="164" t="str">
        <f t="shared" si="0"/>
        <v/>
      </c>
      <c r="R17" s="149"/>
      <c r="S17" s="151"/>
      <c r="U17" s="121"/>
    </row>
    <row r="18" spans="1:21" ht="22.1" customHeight="1">
      <c r="A18" s="18">
        <v>17</v>
      </c>
      <c r="B18" s="49"/>
      <c r="C18" s="103"/>
      <c r="D18" s="105"/>
      <c r="E18" s="99"/>
      <c r="F18" s="58"/>
      <c r="G18" s="101"/>
      <c r="H18" s="105"/>
      <c r="I18" s="148"/>
      <c r="J18" s="150"/>
      <c r="K18" s="118"/>
      <c r="M18" s="1"/>
      <c r="N18" s="1"/>
      <c r="O18" s="118"/>
      <c r="Q18" s="163" t="str">
        <f t="shared" si="0"/>
        <v/>
      </c>
      <c r="R18" s="148"/>
      <c r="S18" s="150"/>
      <c r="U18" s="120"/>
    </row>
    <row r="19" spans="1:21" ht="22.1" customHeight="1">
      <c r="A19" s="19">
        <v>18</v>
      </c>
      <c r="B19" s="50"/>
      <c r="C19" s="104"/>
      <c r="D19" s="105"/>
      <c r="E19" s="100"/>
      <c r="F19" s="59"/>
      <c r="G19" s="102"/>
      <c r="H19" s="105"/>
      <c r="I19" s="149"/>
      <c r="J19" s="151"/>
      <c r="K19" s="119"/>
      <c r="M19" s="2"/>
      <c r="N19" s="2"/>
      <c r="O19" s="119"/>
      <c r="Q19" s="164" t="str">
        <f t="shared" si="0"/>
        <v/>
      </c>
      <c r="R19" s="149"/>
      <c r="S19" s="151"/>
      <c r="U19" s="121"/>
    </row>
    <row r="20" spans="1:21" ht="22.1" customHeight="1">
      <c r="A20" s="18">
        <v>19</v>
      </c>
      <c r="B20" s="49"/>
      <c r="C20" s="103"/>
      <c r="D20" s="105"/>
      <c r="E20" s="99"/>
      <c r="F20" s="58"/>
      <c r="G20" s="101"/>
      <c r="H20" s="105"/>
      <c r="I20" s="148"/>
      <c r="J20" s="150"/>
      <c r="K20" s="118"/>
      <c r="M20" s="1"/>
      <c r="N20" s="1"/>
      <c r="O20" s="118"/>
      <c r="Q20" s="163" t="str">
        <f t="shared" si="0"/>
        <v/>
      </c>
      <c r="R20" s="148"/>
      <c r="S20" s="150"/>
      <c r="U20" s="120"/>
    </row>
    <row r="21" spans="1:21" ht="22.1" customHeight="1">
      <c r="A21" s="19">
        <v>20</v>
      </c>
      <c r="B21" s="50"/>
      <c r="C21" s="104"/>
      <c r="D21" s="105"/>
      <c r="E21" s="100"/>
      <c r="F21" s="59"/>
      <c r="G21" s="102"/>
      <c r="H21" s="105"/>
      <c r="I21" s="149"/>
      <c r="J21" s="151"/>
      <c r="K21" s="119"/>
      <c r="M21" s="2"/>
      <c r="N21" s="2"/>
      <c r="O21" s="119"/>
      <c r="Q21" s="164" t="str">
        <f t="shared" si="0"/>
        <v/>
      </c>
      <c r="R21" s="149"/>
      <c r="S21" s="151"/>
      <c r="U21" s="121"/>
    </row>
    <row r="22" spans="1:21" ht="22.1" customHeight="1">
      <c r="A22" s="18">
        <v>21</v>
      </c>
      <c r="B22" s="49"/>
      <c r="C22" s="103"/>
      <c r="D22" s="105"/>
      <c r="E22" s="99"/>
      <c r="F22" s="58"/>
      <c r="G22" s="101"/>
      <c r="H22" s="105"/>
      <c r="I22" s="148"/>
      <c r="J22" s="150"/>
      <c r="K22" s="118"/>
      <c r="M22" s="1"/>
      <c r="N22" s="1"/>
      <c r="O22" s="118"/>
      <c r="Q22" s="163" t="str">
        <f t="shared" si="0"/>
        <v/>
      </c>
      <c r="R22" s="148"/>
      <c r="S22" s="150"/>
      <c r="U22" s="120"/>
    </row>
    <row r="23" spans="1:21" ht="22.1" customHeight="1">
      <c r="A23" s="19">
        <v>22</v>
      </c>
      <c r="B23" s="50"/>
      <c r="C23" s="104"/>
      <c r="D23" s="105"/>
      <c r="E23" s="100"/>
      <c r="F23" s="59"/>
      <c r="G23" s="102"/>
      <c r="H23" s="105"/>
      <c r="I23" s="149"/>
      <c r="J23" s="151"/>
      <c r="K23" s="119"/>
      <c r="M23" s="2"/>
      <c r="N23" s="2"/>
      <c r="O23" s="119"/>
      <c r="Q23" s="164" t="str">
        <f t="shared" si="0"/>
        <v/>
      </c>
      <c r="R23" s="149"/>
      <c r="S23" s="151"/>
      <c r="U23" s="121"/>
    </row>
    <row r="24" spans="1:21" ht="22.1" customHeight="1">
      <c r="A24" s="18">
        <v>23</v>
      </c>
      <c r="B24" s="49"/>
      <c r="C24" s="103"/>
      <c r="D24" s="105"/>
      <c r="E24" s="99"/>
      <c r="F24" s="58"/>
      <c r="G24" s="101"/>
      <c r="H24" s="105"/>
      <c r="I24" s="148"/>
      <c r="J24" s="150"/>
      <c r="K24" s="118"/>
      <c r="M24" s="1"/>
      <c r="N24" s="1"/>
      <c r="O24" s="118"/>
      <c r="Q24" s="163" t="str">
        <f t="shared" si="0"/>
        <v/>
      </c>
      <c r="R24" s="148"/>
      <c r="S24" s="150"/>
      <c r="U24" s="120"/>
    </row>
    <row r="25" spans="1:21" ht="22.1" customHeight="1">
      <c r="A25" s="19">
        <v>24</v>
      </c>
      <c r="B25" s="50"/>
      <c r="C25" s="104"/>
      <c r="D25" s="105"/>
      <c r="E25" s="100"/>
      <c r="F25" s="59"/>
      <c r="G25" s="102"/>
      <c r="H25" s="105"/>
      <c r="I25" s="149"/>
      <c r="J25" s="151"/>
      <c r="K25" s="119"/>
      <c r="M25" s="2"/>
      <c r="N25" s="2"/>
      <c r="O25" s="119"/>
      <c r="Q25" s="164" t="str">
        <f t="shared" si="0"/>
        <v/>
      </c>
      <c r="R25" s="149"/>
      <c r="S25" s="151"/>
      <c r="U25" s="121"/>
    </row>
    <row r="26" spans="1:21" ht="22.1" customHeight="1">
      <c r="A26" s="18">
        <v>25</v>
      </c>
      <c r="B26" s="49"/>
      <c r="C26" s="103"/>
      <c r="D26" s="105"/>
      <c r="E26" s="99"/>
      <c r="F26" s="58"/>
      <c r="G26" s="101"/>
      <c r="H26" s="105"/>
      <c r="I26" s="148"/>
      <c r="J26" s="150"/>
      <c r="K26" s="118"/>
      <c r="M26" s="1"/>
      <c r="N26" s="1"/>
      <c r="O26" s="118"/>
      <c r="Q26" s="163" t="str">
        <f t="shared" si="0"/>
        <v/>
      </c>
      <c r="R26" s="148"/>
      <c r="S26" s="150"/>
      <c r="U26" s="120"/>
    </row>
    <row r="27" spans="1:21" ht="22.1" customHeight="1">
      <c r="A27" s="19">
        <v>26</v>
      </c>
      <c r="B27" s="50"/>
      <c r="C27" s="104"/>
      <c r="D27" s="105"/>
      <c r="E27" s="100"/>
      <c r="F27" s="59"/>
      <c r="G27" s="102"/>
      <c r="H27" s="105"/>
      <c r="I27" s="149"/>
      <c r="J27" s="151"/>
      <c r="K27" s="119"/>
      <c r="M27" s="2"/>
      <c r="N27" s="2"/>
      <c r="O27" s="119"/>
      <c r="Q27" s="164" t="str">
        <f t="shared" si="0"/>
        <v/>
      </c>
      <c r="R27" s="149"/>
      <c r="S27" s="151"/>
      <c r="U27" s="121"/>
    </row>
    <row r="28" spans="1:21" ht="22.1" customHeight="1">
      <c r="A28" s="18">
        <v>27</v>
      </c>
      <c r="B28" s="49"/>
      <c r="C28" s="103"/>
      <c r="D28" s="105"/>
      <c r="E28" s="99"/>
      <c r="F28" s="58"/>
      <c r="G28" s="101"/>
      <c r="H28" s="105"/>
      <c r="I28" s="148"/>
      <c r="J28" s="150"/>
      <c r="K28" s="118"/>
      <c r="M28" s="1"/>
      <c r="N28" s="1"/>
      <c r="O28" s="118"/>
      <c r="Q28" s="163" t="str">
        <f t="shared" si="0"/>
        <v/>
      </c>
      <c r="R28" s="148"/>
      <c r="S28" s="150"/>
      <c r="U28" s="120"/>
    </row>
    <row r="29" spans="1:21" ht="22.1" customHeight="1">
      <c r="A29" s="19">
        <v>28</v>
      </c>
      <c r="B29" s="50"/>
      <c r="C29" s="104"/>
      <c r="D29" s="105"/>
      <c r="E29" s="100"/>
      <c r="F29" s="59"/>
      <c r="G29" s="102"/>
      <c r="H29" s="105"/>
      <c r="I29" s="149"/>
      <c r="J29" s="151"/>
      <c r="K29" s="119"/>
      <c r="M29" s="2"/>
      <c r="N29" s="2"/>
      <c r="O29" s="119"/>
      <c r="Q29" s="164" t="str">
        <f t="shared" si="0"/>
        <v/>
      </c>
      <c r="R29" s="149"/>
      <c r="S29" s="151"/>
      <c r="U29" s="121"/>
    </row>
    <row r="30" spans="1:21" ht="22.1" customHeight="1">
      <c r="A30" s="18">
        <v>29</v>
      </c>
      <c r="B30" s="49"/>
      <c r="C30" s="103"/>
      <c r="D30" s="105"/>
      <c r="E30" s="99"/>
      <c r="F30" s="58"/>
      <c r="G30" s="101"/>
      <c r="H30" s="105"/>
      <c r="I30" s="148"/>
      <c r="J30" s="150"/>
      <c r="K30" s="118"/>
      <c r="M30" s="1"/>
      <c r="N30" s="1"/>
      <c r="O30" s="118"/>
      <c r="Q30" s="163" t="str">
        <f t="shared" si="0"/>
        <v/>
      </c>
      <c r="R30" s="148"/>
      <c r="S30" s="150"/>
      <c r="U30" s="120"/>
    </row>
    <row r="31" spans="1:21" ht="22.1" customHeight="1">
      <c r="A31" s="19">
        <v>30</v>
      </c>
      <c r="B31" s="50"/>
      <c r="C31" s="104"/>
      <c r="D31" s="105"/>
      <c r="E31" s="100"/>
      <c r="F31" s="59"/>
      <c r="G31" s="102"/>
      <c r="H31" s="105"/>
      <c r="I31" s="149"/>
      <c r="J31" s="151"/>
      <c r="K31" s="119"/>
      <c r="M31" s="2"/>
      <c r="N31" s="2"/>
      <c r="O31" s="119"/>
      <c r="Q31" s="164" t="str">
        <f t="shared" si="0"/>
        <v/>
      </c>
      <c r="R31" s="149"/>
      <c r="S31" s="151"/>
      <c r="U31" s="121"/>
    </row>
    <row r="32" spans="1:21" ht="22.1" customHeight="1">
      <c r="A32" s="18">
        <v>31</v>
      </c>
      <c r="B32" s="49"/>
      <c r="C32" s="103"/>
      <c r="D32" s="105"/>
      <c r="E32" s="99"/>
      <c r="F32" s="58"/>
      <c r="G32" s="101"/>
      <c r="H32" s="105"/>
      <c r="I32" s="148"/>
      <c r="J32" s="150"/>
      <c r="K32" s="118"/>
      <c r="M32" s="1"/>
      <c r="N32" s="1"/>
      <c r="O32" s="118"/>
      <c r="Q32" s="163" t="str">
        <f t="shared" si="0"/>
        <v/>
      </c>
      <c r="R32" s="148"/>
      <c r="S32" s="150"/>
      <c r="U32" s="120"/>
    </row>
    <row r="33" spans="1:21" ht="22.1" customHeight="1">
      <c r="A33" s="19">
        <v>32</v>
      </c>
      <c r="B33" s="50"/>
      <c r="C33" s="104"/>
      <c r="D33" s="105"/>
      <c r="E33" s="100"/>
      <c r="F33" s="59"/>
      <c r="G33" s="102"/>
      <c r="H33" s="105"/>
      <c r="I33" s="149"/>
      <c r="J33" s="151"/>
      <c r="K33" s="119"/>
      <c r="M33" s="2"/>
      <c r="N33" s="2"/>
      <c r="O33" s="119"/>
      <c r="Q33" s="164" t="str">
        <f t="shared" si="0"/>
        <v/>
      </c>
      <c r="R33" s="149"/>
      <c r="S33" s="151"/>
      <c r="U33" s="121"/>
    </row>
    <row r="34" spans="1:21" ht="22.1" customHeight="1">
      <c r="A34" s="18">
        <v>33</v>
      </c>
      <c r="B34" s="49"/>
      <c r="C34" s="103"/>
      <c r="D34" s="105"/>
      <c r="E34" s="99"/>
      <c r="F34" s="58"/>
      <c r="G34" s="101"/>
      <c r="H34" s="105"/>
      <c r="I34" s="148"/>
      <c r="J34" s="150"/>
      <c r="K34" s="118"/>
      <c r="M34" s="1"/>
      <c r="N34" s="1"/>
      <c r="O34" s="118"/>
      <c r="Q34" s="163" t="str">
        <f t="shared" si="0"/>
        <v/>
      </c>
      <c r="R34" s="148"/>
      <c r="S34" s="150"/>
      <c r="U34" s="120"/>
    </row>
    <row r="35" spans="1:21" ht="22.1" customHeight="1">
      <c r="A35" s="19">
        <v>34</v>
      </c>
      <c r="B35" s="50"/>
      <c r="C35" s="104"/>
      <c r="D35" s="105"/>
      <c r="E35" s="100"/>
      <c r="F35" s="59"/>
      <c r="G35" s="102"/>
      <c r="H35" s="105"/>
      <c r="I35" s="149"/>
      <c r="J35" s="151"/>
      <c r="K35" s="119"/>
      <c r="M35" s="2"/>
      <c r="N35" s="2"/>
      <c r="O35" s="119"/>
      <c r="Q35" s="164" t="str">
        <f t="shared" si="0"/>
        <v/>
      </c>
      <c r="R35" s="149"/>
      <c r="S35" s="151"/>
      <c r="U35" s="121"/>
    </row>
    <row r="36" spans="1:21" ht="22.1" customHeight="1">
      <c r="A36" s="18">
        <v>35</v>
      </c>
      <c r="B36" s="49"/>
      <c r="C36" s="103"/>
      <c r="D36" s="105"/>
      <c r="E36" s="99"/>
      <c r="F36" s="58"/>
      <c r="G36" s="101"/>
      <c r="H36" s="105"/>
      <c r="I36" s="148"/>
      <c r="J36" s="150"/>
      <c r="K36" s="118"/>
      <c r="M36" s="1"/>
      <c r="N36" s="1"/>
      <c r="O36" s="118"/>
      <c r="Q36" s="163" t="str">
        <f t="shared" si="0"/>
        <v/>
      </c>
      <c r="R36" s="148"/>
      <c r="S36" s="150"/>
      <c r="U36" s="120"/>
    </row>
    <row r="37" spans="1:21" ht="22.1" customHeight="1">
      <c r="A37" s="19">
        <v>36</v>
      </c>
      <c r="B37" s="50"/>
      <c r="C37" s="104"/>
      <c r="D37" s="105"/>
      <c r="E37" s="100"/>
      <c r="F37" s="59"/>
      <c r="G37" s="102"/>
      <c r="H37" s="105"/>
      <c r="I37" s="149"/>
      <c r="J37" s="151"/>
      <c r="K37" s="119"/>
      <c r="M37" s="2"/>
      <c r="N37" s="2"/>
      <c r="O37" s="119"/>
      <c r="Q37" s="164" t="str">
        <f t="shared" si="0"/>
        <v/>
      </c>
      <c r="R37" s="149"/>
      <c r="S37" s="151"/>
      <c r="U37" s="121"/>
    </row>
    <row r="38" spans="1:21" ht="22.1" customHeight="1">
      <c r="A38" s="18">
        <v>37</v>
      </c>
      <c r="B38" s="49"/>
      <c r="C38" s="103"/>
      <c r="D38" s="105"/>
      <c r="E38" s="99"/>
      <c r="F38" s="58"/>
      <c r="G38" s="101"/>
      <c r="H38" s="105"/>
      <c r="I38" s="148"/>
      <c r="J38" s="150"/>
      <c r="K38" s="118"/>
      <c r="M38" s="1"/>
      <c r="N38" s="1"/>
      <c r="O38" s="118"/>
      <c r="Q38" s="163" t="str">
        <f t="shared" si="0"/>
        <v/>
      </c>
      <c r="R38" s="148"/>
      <c r="S38" s="150"/>
      <c r="U38" s="120"/>
    </row>
    <row r="39" spans="1:21" ht="22.1" customHeight="1">
      <c r="A39" s="19">
        <v>38</v>
      </c>
      <c r="B39" s="50"/>
      <c r="C39" s="104"/>
      <c r="D39" s="105"/>
      <c r="E39" s="100"/>
      <c r="F39" s="59"/>
      <c r="G39" s="102"/>
      <c r="H39" s="105"/>
      <c r="I39" s="149"/>
      <c r="J39" s="151"/>
      <c r="K39" s="119"/>
      <c r="M39" s="2"/>
      <c r="N39" s="2"/>
      <c r="O39" s="119"/>
      <c r="Q39" s="164" t="str">
        <f t="shared" si="0"/>
        <v/>
      </c>
      <c r="R39" s="149"/>
      <c r="S39" s="151"/>
      <c r="U39" s="121"/>
    </row>
    <row r="40" spans="1:21" ht="22.1" customHeight="1">
      <c r="A40" s="18">
        <v>39</v>
      </c>
      <c r="B40" s="49"/>
      <c r="C40" s="103"/>
      <c r="D40" s="105"/>
      <c r="E40" s="99"/>
      <c r="F40" s="58"/>
      <c r="G40" s="101"/>
      <c r="H40" s="105"/>
      <c r="I40" s="148"/>
      <c r="J40" s="150"/>
      <c r="K40" s="118"/>
      <c r="M40" s="1"/>
      <c r="N40" s="1"/>
      <c r="O40" s="118"/>
      <c r="Q40" s="163" t="str">
        <f t="shared" si="0"/>
        <v/>
      </c>
      <c r="R40" s="148"/>
      <c r="S40" s="150"/>
      <c r="U40" s="120"/>
    </row>
    <row r="41" spans="1:21" ht="22.1" customHeight="1">
      <c r="A41" s="19">
        <v>40</v>
      </c>
      <c r="B41" s="50"/>
      <c r="C41" s="104"/>
      <c r="D41" s="105"/>
      <c r="E41" s="100"/>
      <c r="F41" s="59"/>
      <c r="G41" s="102"/>
      <c r="H41" s="105"/>
      <c r="I41" s="149"/>
      <c r="J41" s="151"/>
      <c r="K41" s="119"/>
      <c r="M41" s="2"/>
      <c r="N41" s="2"/>
      <c r="O41" s="119"/>
      <c r="Q41" s="164" t="str">
        <f t="shared" si="0"/>
        <v/>
      </c>
      <c r="R41" s="149"/>
      <c r="S41" s="151"/>
      <c r="U41" s="121"/>
    </row>
    <row r="42" spans="1:21" ht="22.1" customHeight="1">
      <c r="A42" s="18">
        <v>41</v>
      </c>
      <c r="B42" s="49"/>
      <c r="C42" s="103"/>
      <c r="D42" s="105"/>
      <c r="E42" s="99"/>
      <c r="F42" s="58"/>
      <c r="G42" s="101"/>
      <c r="H42" s="105"/>
      <c r="I42" s="148"/>
      <c r="J42" s="150"/>
      <c r="K42" s="118"/>
      <c r="M42" s="1"/>
      <c r="N42" s="1"/>
      <c r="O42" s="118"/>
      <c r="Q42" s="163" t="str">
        <f t="shared" si="0"/>
        <v/>
      </c>
      <c r="R42" s="148"/>
      <c r="S42" s="150"/>
      <c r="U42" s="120"/>
    </row>
    <row r="43" spans="1:21" ht="22.1" customHeight="1">
      <c r="A43" s="19">
        <v>42</v>
      </c>
      <c r="B43" s="50"/>
      <c r="C43" s="104"/>
      <c r="D43" s="105"/>
      <c r="E43" s="100"/>
      <c r="F43" s="59"/>
      <c r="G43" s="102"/>
      <c r="H43" s="105"/>
      <c r="I43" s="149"/>
      <c r="J43" s="151"/>
      <c r="K43" s="119"/>
      <c r="M43" s="2"/>
      <c r="N43" s="2"/>
      <c r="O43" s="119"/>
      <c r="Q43" s="164" t="str">
        <f t="shared" si="0"/>
        <v/>
      </c>
      <c r="R43" s="149"/>
      <c r="S43" s="151"/>
      <c r="U43" s="121"/>
    </row>
    <row r="44" spans="1:21" ht="22.1" customHeight="1">
      <c r="A44" s="18">
        <v>43</v>
      </c>
      <c r="B44" s="49"/>
      <c r="C44" s="103"/>
      <c r="D44" s="105"/>
      <c r="E44" s="99"/>
      <c r="F44" s="58"/>
      <c r="G44" s="101"/>
      <c r="H44" s="105"/>
      <c r="I44" s="148"/>
      <c r="J44" s="150"/>
      <c r="K44" s="118"/>
      <c r="M44" s="1"/>
      <c r="N44" s="1"/>
      <c r="O44" s="118"/>
      <c r="Q44" s="163" t="str">
        <f t="shared" si="0"/>
        <v/>
      </c>
      <c r="R44" s="148"/>
      <c r="S44" s="150"/>
      <c r="U44" s="120"/>
    </row>
    <row r="45" spans="1:21" ht="22.1" customHeight="1">
      <c r="A45" s="19">
        <v>44</v>
      </c>
      <c r="B45" s="50"/>
      <c r="C45" s="104"/>
      <c r="D45" s="105"/>
      <c r="E45" s="100"/>
      <c r="F45" s="59"/>
      <c r="G45" s="102"/>
      <c r="H45" s="105"/>
      <c r="I45" s="149"/>
      <c r="J45" s="151"/>
      <c r="K45" s="119"/>
      <c r="M45" s="2"/>
      <c r="N45" s="2"/>
      <c r="O45" s="119"/>
      <c r="Q45" s="164" t="str">
        <f t="shared" si="0"/>
        <v/>
      </c>
      <c r="R45" s="149"/>
      <c r="S45" s="151"/>
      <c r="U45" s="121"/>
    </row>
    <row r="46" spans="1:21" ht="22.1" customHeight="1">
      <c r="A46" s="18">
        <v>45</v>
      </c>
      <c r="B46" s="49"/>
      <c r="C46" s="103"/>
      <c r="D46" s="105"/>
      <c r="E46" s="99"/>
      <c r="F46" s="58"/>
      <c r="G46" s="101"/>
      <c r="H46" s="105"/>
      <c r="I46" s="148"/>
      <c r="J46" s="150"/>
      <c r="K46" s="118"/>
      <c r="M46" s="1"/>
      <c r="N46" s="1"/>
      <c r="O46" s="118"/>
      <c r="Q46" s="163" t="str">
        <f t="shared" si="0"/>
        <v/>
      </c>
      <c r="R46" s="148"/>
      <c r="S46" s="150"/>
      <c r="U46" s="120"/>
    </row>
    <row r="47" spans="1:21" ht="22.1" customHeight="1">
      <c r="A47" s="19">
        <v>46</v>
      </c>
      <c r="B47" s="50"/>
      <c r="C47" s="104"/>
      <c r="D47" s="105"/>
      <c r="E47" s="100"/>
      <c r="F47" s="59"/>
      <c r="G47" s="102"/>
      <c r="H47" s="105"/>
      <c r="I47" s="149"/>
      <c r="J47" s="151"/>
      <c r="K47" s="119"/>
      <c r="M47" s="2"/>
      <c r="N47" s="2"/>
      <c r="O47" s="119"/>
      <c r="Q47" s="164" t="str">
        <f t="shared" si="0"/>
        <v/>
      </c>
      <c r="R47" s="149"/>
      <c r="S47" s="151"/>
      <c r="U47" s="121"/>
    </row>
    <row r="48" spans="1:21" ht="22.1" customHeight="1">
      <c r="A48" s="18">
        <v>47</v>
      </c>
      <c r="B48" s="49"/>
      <c r="C48" s="103"/>
      <c r="D48" s="105"/>
      <c r="E48" s="99"/>
      <c r="F48" s="58"/>
      <c r="G48" s="101"/>
      <c r="H48" s="105"/>
      <c r="I48" s="148"/>
      <c r="J48" s="150"/>
      <c r="K48" s="118"/>
      <c r="M48" s="1"/>
      <c r="N48" s="1"/>
      <c r="O48" s="118"/>
      <c r="Q48" s="163" t="str">
        <f t="shared" si="0"/>
        <v/>
      </c>
      <c r="R48" s="148"/>
      <c r="S48" s="150"/>
      <c r="U48" s="120"/>
    </row>
    <row r="49" spans="1:21" ht="22.1" customHeight="1">
      <c r="A49" s="19">
        <v>48</v>
      </c>
      <c r="B49" s="50"/>
      <c r="C49" s="104"/>
      <c r="D49" s="105"/>
      <c r="E49" s="100"/>
      <c r="F49" s="59"/>
      <c r="G49" s="102"/>
      <c r="H49" s="105"/>
      <c r="I49" s="149"/>
      <c r="J49" s="151"/>
      <c r="K49" s="119"/>
      <c r="M49" s="2"/>
      <c r="N49" s="2"/>
      <c r="O49" s="119"/>
      <c r="Q49" s="164" t="str">
        <f t="shared" si="0"/>
        <v/>
      </c>
      <c r="R49" s="149"/>
      <c r="S49" s="151"/>
      <c r="U49" s="121"/>
    </row>
    <row r="50" spans="1:21" ht="22.1" customHeight="1">
      <c r="A50" s="18">
        <v>49</v>
      </c>
      <c r="B50" s="49"/>
      <c r="C50" s="103"/>
      <c r="D50" s="105"/>
      <c r="E50" s="99"/>
      <c r="F50" s="58"/>
      <c r="G50" s="101"/>
      <c r="H50" s="105"/>
      <c r="I50" s="148"/>
      <c r="J50" s="150"/>
      <c r="K50" s="118"/>
      <c r="M50" s="1"/>
      <c r="N50" s="1"/>
      <c r="O50" s="118"/>
      <c r="Q50" s="163" t="str">
        <f t="shared" si="0"/>
        <v/>
      </c>
      <c r="R50" s="148"/>
      <c r="S50" s="150"/>
      <c r="U50" s="120"/>
    </row>
    <row r="51" spans="1:21" ht="22.1" customHeight="1">
      <c r="A51" s="19">
        <v>50</v>
      </c>
      <c r="B51" s="50"/>
      <c r="C51" s="104"/>
      <c r="D51" s="105"/>
      <c r="E51" s="100"/>
      <c r="F51" s="59"/>
      <c r="G51" s="102"/>
      <c r="H51" s="105"/>
      <c r="I51" s="149"/>
      <c r="J51" s="151"/>
      <c r="K51" s="119"/>
      <c r="M51" s="2"/>
      <c r="N51" s="2"/>
      <c r="O51" s="119"/>
      <c r="Q51" s="164" t="str">
        <f t="shared" si="0"/>
        <v/>
      </c>
      <c r="R51" s="149"/>
      <c r="S51" s="151"/>
      <c r="U51" s="121"/>
    </row>
    <row r="52" spans="1:21" ht="22.1" customHeight="1">
      <c r="A52" s="18">
        <v>51</v>
      </c>
      <c r="B52" s="49"/>
      <c r="C52" s="103"/>
      <c r="D52" s="105"/>
      <c r="E52" s="99"/>
      <c r="F52" s="58"/>
      <c r="G52" s="101"/>
      <c r="H52" s="105"/>
      <c r="I52" s="148"/>
      <c r="J52" s="150"/>
      <c r="K52" s="118"/>
      <c r="M52" s="1"/>
      <c r="N52" s="1"/>
      <c r="O52" s="118"/>
      <c r="Q52" s="163" t="str">
        <f t="shared" si="0"/>
        <v/>
      </c>
      <c r="R52" s="148"/>
      <c r="S52" s="150"/>
      <c r="U52" s="120"/>
    </row>
    <row r="53" spans="1:21" ht="22.1" customHeight="1">
      <c r="A53" s="19">
        <v>52</v>
      </c>
      <c r="B53" s="50"/>
      <c r="C53" s="104"/>
      <c r="D53" s="105"/>
      <c r="E53" s="100"/>
      <c r="F53" s="59"/>
      <c r="G53" s="102"/>
      <c r="H53" s="105"/>
      <c r="I53" s="149"/>
      <c r="J53" s="151"/>
      <c r="K53" s="119"/>
      <c r="M53" s="2"/>
      <c r="N53" s="2"/>
      <c r="O53" s="119"/>
      <c r="Q53" s="164" t="str">
        <f t="shared" si="0"/>
        <v/>
      </c>
      <c r="R53" s="149"/>
      <c r="S53" s="151"/>
      <c r="U53" s="121"/>
    </row>
    <row r="54" spans="1:21" ht="22.1" customHeight="1">
      <c r="A54" s="18">
        <v>53</v>
      </c>
      <c r="B54" s="49"/>
      <c r="C54" s="103"/>
      <c r="D54" s="105"/>
      <c r="E54" s="99"/>
      <c r="F54" s="58"/>
      <c r="G54" s="101"/>
      <c r="H54" s="105"/>
      <c r="I54" s="148"/>
      <c r="J54" s="150"/>
      <c r="K54" s="118"/>
      <c r="M54" s="1"/>
      <c r="N54" s="1"/>
      <c r="O54" s="118"/>
      <c r="Q54" s="163" t="str">
        <f t="shared" si="0"/>
        <v/>
      </c>
      <c r="R54" s="148"/>
      <c r="S54" s="150"/>
      <c r="U54" s="120"/>
    </row>
    <row r="55" spans="1:21" ht="22.1" customHeight="1">
      <c r="A55" s="19">
        <v>54</v>
      </c>
      <c r="B55" s="50"/>
      <c r="C55" s="104"/>
      <c r="D55" s="105"/>
      <c r="E55" s="100"/>
      <c r="F55" s="59"/>
      <c r="G55" s="102"/>
      <c r="H55" s="105"/>
      <c r="I55" s="149"/>
      <c r="J55" s="151"/>
      <c r="K55" s="119"/>
      <c r="M55" s="2"/>
      <c r="N55" s="2"/>
      <c r="O55" s="119"/>
      <c r="Q55" s="164" t="str">
        <f t="shared" si="0"/>
        <v/>
      </c>
      <c r="R55" s="149"/>
      <c r="S55" s="151"/>
      <c r="U55" s="121"/>
    </row>
    <row r="56" spans="1:21" ht="22.1" customHeight="1">
      <c r="A56" s="18">
        <v>55</v>
      </c>
      <c r="B56" s="49"/>
      <c r="C56" s="103"/>
      <c r="D56" s="105"/>
      <c r="E56" s="99"/>
      <c r="F56" s="58"/>
      <c r="G56" s="101"/>
      <c r="H56" s="105"/>
      <c r="I56" s="148"/>
      <c r="J56" s="150"/>
      <c r="K56" s="118"/>
      <c r="M56" s="1"/>
      <c r="N56" s="1"/>
      <c r="O56" s="118"/>
      <c r="Q56" s="163" t="str">
        <f t="shared" si="0"/>
        <v/>
      </c>
      <c r="R56" s="148"/>
      <c r="S56" s="150"/>
      <c r="U56" s="120"/>
    </row>
    <row r="57" spans="1:21" ht="22.1" customHeight="1">
      <c r="A57" s="19">
        <v>56</v>
      </c>
      <c r="B57" s="50"/>
      <c r="C57" s="104"/>
      <c r="D57" s="105"/>
      <c r="E57" s="100"/>
      <c r="F57" s="59"/>
      <c r="G57" s="102"/>
      <c r="H57" s="105"/>
      <c r="I57" s="149"/>
      <c r="J57" s="151"/>
      <c r="K57" s="119"/>
      <c r="M57" s="2"/>
      <c r="N57" s="2"/>
      <c r="O57" s="119"/>
      <c r="Q57" s="164" t="str">
        <f t="shared" si="0"/>
        <v/>
      </c>
      <c r="R57" s="149"/>
      <c r="S57" s="151"/>
      <c r="U57" s="121"/>
    </row>
    <row r="58" spans="1:21" ht="22.1" customHeight="1">
      <c r="A58" s="18">
        <v>57</v>
      </c>
      <c r="B58" s="49"/>
      <c r="C58" s="103"/>
      <c r="D58" s="105"/>
      <c r="E58" s="99"/>
      <c r="F58" s="58"/>
      <c r="G58" s="101"/>
      <c r="H58" s="105"/>
      <c r="I58" s="148"/>
      <c r="J58" s="150"/>
      <c r="K58" s="118"/>
      <c r="M58" s="1"/>
      <c r="N58" s="1"/>
      <c r="O58" s="118"/>
      <c r="Q58" s="163" t="str">
        <f t="shared" si="0"/>
        <v/>
      </c>
      <c r="R58" s="148"/>
      <c r="S58" s="150"/>
      <c r="U58" s="120"/>
    </row>
    <row r="59" spans="1:21" ht="22.1" customHeight="1">
      <c r="A59" s="19">
        <v>58</v>
      </c>
      <c r="B59" s="50"/>
      <c r="C59" s="104"/>
      <c r="D59" s="105"/>
      <c r="E59" s="100"/>
      <c r="F59" s="59"/>
      <c r="G59" s="102"/>
      <c r="H59" s="105"/>
      <c r="I59" s="149"/>
      <c r="J59" s="151"/>
      <c r="K59" s="119"/>
      <c r="M59" s="2"/>
      <c r="N59" s="2"/>
      <c r="O59" s="119"/>
      <c r="Q59" s="164" t="str">
        <f t="shared" si="0"/>
        <v/>
      </c>
      <c r="R59" s="149"/>
      <c r="S59" s="151"/>
      <c r="U59" s="121"/>
    </row>
    <row r="60" spans="1:21" ht="22.1" customHeight="1">
      <c r="A60" s="18">
        <v>59</v>
      </c>
      <c r="B60" s="49"/>
      <c r="C60" s="103"/>
      <c r="D60" s="105"/>
      <c r="E60" s="99"/>
      <c r="F60" s="58"/>
      <c r="G60" s="101"/>
      <c r="H60" s="105"/>
      <c r="I60" s="148"/>
      <c r="J60" s="150"/>
      <c r="K60" s="118"/>
      <c r="M60" s="1"/>
      <c r="N60" s="1"/>
      <c r="O60" s="118"/>
      <c r="Q60" s="163" t="str">
        <f t="shared" si="0"/>
        <v/>
      </c>
      <c r="R60" s="148"/>
      <c r="S60" s="150"/>
      <c r="U60" s="120"/>
    </row>
    <row r="61" spans="1:21" ht="22.1" customHeight="1">
      <c r="A61" s="19">
        <v>60</v>
      </c>
      <c r="B61" s="50"/>
      <c r="C61" s="104"/>
      <c r="D61" s="105"/>
      <c r="E61" s="100"/>
      <c r="F61" s="59"/>
      <c r="G61" s="102"/>
      <c r="H61" s="105"/>
      <c r="I61" s="149"/>
      <c r="J61" s="151"/>
      <c r="K61" s="119"/>
      <c r="M61" s="2"/>
      <c r="N61" s="2"/>
      <c r="O61" s="119"/>
      <c r="Q61" s="164" t="str">
        <f t="shared" si="0"/>
        <v/>
      </c>
      <c r="R61" s="149"/>
      <c r="S61" s="151"/>
      <c r="U61" s="121"/>
    </row>
    <row r="62" spans="1:21" ht="22.1" customHeight="1">
      <c r="A62" s="18">
        <v>61</v>
      </c>
      <c r="B62" s="49"/>
      <c r="C62" s="103"/>
      <c r="D62" s="105"/>
      <c r="E62" s="99"/>
      <c r="F62" s="58"/>
      <c r="G62" s="101"/>
      <c r="H62" s="105"/>
      <c r="I62" s="148"/>
      <c r="J62" s="150"/>
      <c r="K62" s="118"/>
      <c r="M62" s="1"/>
      <c r="N62" s="1"/>
      <c r="O62" s="118"/>
      <c r="Q62" s="163" t="str">
        <f t="shared" si="0"/>
        <v/>
      </c>
      <c r="R62" s="148"/>
      <c r="S62" s="150"/>
      <c r="U62" s="120"/>
    </row>
    <row r="63" spans="1:21" ht="22.1" customHeight="1">
      <c r="A63" s="19">
        <v>62</v>
      </c>
      <c r="B63" s="50"/>
      <c r="C63" s="104"/>
      <c r="D63" s="105"/>
      <c r="E63" s="100"/>
      <c r="F63" s="59"/>
      <c r="G63" s="102"/>
      <c r="H63" s="105"/>
      <c r="I63" s="149"/>
      <c r="J63" s="151"/>
      <c r="K63" s="119"/>
      <c r="M63" s="2"/>
      <c r="N63" s="2"/>
      <c r="O63" s="119"/>
      <c r="Q63" s="164" t="str">
        <f t="shared" si="0"/>
        <v/>
      </c>
      <c r="R63" s="149"/>
      <c r="S63" s="151"/>
      <c r="U63" s="121"/>
    </row>
    <row r="64" spans="1:21" ht="22.1" customHeight="1">
      <c r="A64" s="18">
        <v>63</v>
      </c>
      <c r="B64" s="49"/>
      <c r="C64" s="103"/>
      <c r="D64" s="105"/>
      <c r="E64" s="99"/>
      <c r="F64" s="58"/>
      <c r="G64" s="101"/>
      <c r="H64" s="105"/>
      <c r="I64" s="148"/>
      <c r="J64" s="150"/>
      <c r="K64" s="118"/>
      <c r="M64" s="1"/>
      <c r="N64" s="1"/>
      <c r="O64" s="118"/>
      <c r="Q64" s="163" t="str">
        <f t="shared" si="0"/>
        <v/>
      </c>
      <c r="R64" s="148"/>
      <c r="S64" s="150"/>
      <c r="U64" s="120"/>
    </row>
    <row r="65" spans="1:21" ht="22.1" customHeight="1">
      <c r="A65" s="19">
        <v>64</v>
      </c>
      <c r="B65" s="50"/>
      <c r="C65" s="104"/>
      <c r="D65" s="105"/>
      <c r="E65" s="100"/>
      <c r="F65" s="59"/>
      <c r="G65" s="102"/>
      <c r="H65" s="105"/>
      <c r="I65" s="149"/>
      <c r="J65" s="151"/>
      <c r="K65" s="119"/>
      <c r="M65" s="2"/>
      <c r="N65" s="2"/>
      <c r="O65" s="119"/>
      <c r="Q65" s="164" t="str">
        <f t="shared" si="0"/>
        <v/>
      </c>
      <c r="R65" s="149"/>
      <c r="S65" s="151"/>
      <c r="U65" s="121"/>
    </row>
    <row r="66" spans="1:21" ht="22.1" customHeight="1">
      <c r="A66" s="18">
        <v>65</v>
      </c>
      <c r="B66" s="49"/>
      <c r="C66" s="103"/>
      <c r="D66" s="105"/>
      <c r="E66" s="99"/>
      <c r="F66" s="58"/>
      <c r="G66" s="101"/>
      <c r="H66" s="105"/>
      <c r="I66" s="148"/>
      <c r="J66" s="150"/>
      <c r="K66" s="118"/>
      <c r="M66" s="1"/>
      <c r="N66" s="1"/>
      <c r="O66" s="118"/>
      <c r="Q66" s="163" t="str">
        <f t="shared" si="0"/>
        <v/>
      </c>
      <c r="R66" s="148"/>
      <c r="S66" s="150"/>
      <c r="U66" s="120"/>
    </row>
    <row r="67" spans="1:21" ht="22.1" customHeight="1">
      <c r="A67" s="19">
        <v>66</v>
      </c>
      <c r="B67" s="50"/>
      <c r="C67" s="104"/>
      <c r="D67" s="105"/>
      <c r="E67" s="100"/>
      <c r="F67" s="59"/>
      <c r="G67" s="102"/>
      <c r="H67" s="105"/>
      <c r="I67" s="149"/>
      <c r="J67" s="151"/>
      <c r="K67" s="119"/>
      <c r="M67" s="2"/>
      <c r="N67" s="2"/>
      <c r="O67" s="119"/>
      <c r="Q67" s="164" t="str">
        <f t="shared" ref="Q67:Q101" si="1">IF(ISNUMBER(SEARCH("Z14",$I67)),"Y","")</f>
        <v/>
      </c>
      <c r="R67" s="149"/>
      <c r="S67" s="151"/>
      <c r="U67" s="121"/>
    </row>
    <row r="68" spans="1:21" ht="22.1" customHeight="1">
      <c r="A68" s="18">
        <v>67</v>
      </c>
      <c r="B68" s="49"/>
      <c r="C68" s="103"/>
      <c r="D68" s="105"/>
      <c r="E68" s="99"/>
      <c r="F68" s="58"/>
      <c r="G68" s="101"/>
      <c r="H68" s="105"/>
      <c r="I68" s="148"/>
      <c r="J68" s="150"/>
      <c r="K68" s="118"/>
      <c r="M68" s="1"/>
      <c r="N68" s="1"/>
      <c r="O68" s="118"/>
      <c r="Q68" s="163" t="str">
        <f t="shared" si="1"/>
        <v/>
      </c>
      <c r="R68" s="148"/>
      <c r="S68" s="150"/>
      <c r="U68" s="120"/>
    </row>
    <row r="69" spans="1:21" ht="22.1" customHeight="1">
      <c r="A69" s="19">
        <v>68</v>
      </c>
      <c r="B69" s="50"/>
      <c r="C69" s="104"/>
      <c r="D69" s="105"/>
      <c r="E69" s="100"/>
      <c r="F69" s="59"/>
      <c r="G69" s="102"/>
      <c r="H69" s="105"/>
      <c r="I69" s="149"/>
      <c r="J69" s="151"/>
      <c r="K69" s="119"/>
      <c r="M69" s="2"/>
      <c r="N69" s="2"/>
      <c r="O69" s="119"/>
      <c r="Q69" s="164" t="str">
        <f t="shared" si="1"/>
        <v/>
      </c>
      <c r="R69" s="149"/>
      <c r="S69" s="151"/>
      <c r="U69" s="121"/>
    </row>
    <row r="70" spans="1:21" ht="22.1" customHeight="1">
      <c r="A70" s="18">
        <v>69</v>
      </c>
      <c r="B70" s="49"/>
      <c r="C70" s="103"/>
      <c r="D70" s="105"/>
      <c r="E70" s="99"/>
      <c r="F70" s="58"/>
      <c r="G70" s="101"/>
      <c r="H70" s="105"/>
      <c r="I70" s="148"/>
      <c r="J70" s="150"/>
      <c r="K70" s="118"/>
      <c r="M70" s="1"/>
      <c r="N70" s="1"/>
      <c r="O70" s="118"/>
      <c r="Q70" s="163" t="str">
        <f t="shared" si="1"/>
        <v/>
      </c>
      <c r="R70" s="148"/>
      <c r="S70" s="150"/>
      <c r="U70" s="120"/>
    </row>
    <row r="71" spans="1:21" ht="22.1" customHeight="1">
      <c r="A71" s="19">
        <v>70</v>
      </c>
      <c r="B71" s="50"/>
      <c r="C71" s="104"/>
      <c r="D71" s="105"/>
      <c r="E71" s="100"/>
      <c r="F71" s="59"/>
      <c r="G71" s="102"/>
      <c r="H71" s="105"/>
      <c r="I71" s="149"/>
      <c r="J71" s="151"/>
      <c r="K71" s="119"/>
      <c r="M71" s="2"/>
      <c r="N71" s="2"/>
      <c r="O71" s="119"/>
      <c r="Q71" s="164" t="str">
        <f t="shared" si="1"/>
        <v/>
      </c>
      <c r="R71" s="149"/>
      <c r="S71" s="151"/>
      <c r="U71" s="121"/>
    </row>
    <row r="72" spans="1:21" ht="22.1" customHeight="1">
      <c r="A72" s="18">
        <v>71</v>
      </c>
      <c r="B72" s="49"/>
      <c r="C72" s="103"/>
      <c r="D72" s="105"/>
      <c r="E72" s="99"/>
      <c r="F72" s="58"/>
      <c r="G72" s="101"/>
      <c r="H72" s="105"/>
      <c r="I72" s="148"/>
      <c r="J72" s="150"/>
      <c r="K72" s="118"/>
      <c r="M72" s="1"/>
      <c r="N72" s="1"/>
      <c r="O72" s="118"/>
      <c r="Q72" s="163" t="str">
        <f t="shared" si="1"/>
        <v/>
      </c>
      <c r="R72" s="148"/>
      <c r="S72" s="150"/>
      <c r="U72" s="120"/>
    </row>
    <row r="73" spans="1:21" ht="22.1" customHeight="1">
      <c r="A73" s="19">
        <v>72</v>
      </c>
      <c r="B73" s="50"/>
      <c r="C73" s="104"/>
      <c r="D73" s="105"/>
      <c r="E73" s="100"/>
      <c r="F73" s="59"/>
      <c r="G73" s="102"/>
      <c r="H73" s="105"/>
      <c r="I73" s="149"/>
      <c r="J73" s="151"/>
      <c r="K73" s="119"/>
      <c r="M73" s="2"/>
      <c r="N73" s="2"/>
      <c r="O73" s="119"/>
      <c r="Q73" s="164" t="str">
        <f t="shared" si="1"/>
        <v/>
      </c>
      <c r="R73" s="149"/>
      <c r="S73" s="151"/>
      <c r="U73" s="121"/>
    </row>
    <row r="74" spans="1:21" ht="22.1" customHeight="1">
      <c r="A74" s="18">
        <v>73</v>
      </c>
      <c r="B74" s="49"/>
      <c r="C74" s="103"/>
      <c r="D74" s="105"/>
      <c r="E74" s="99"/>
      <c r="F74" s="58"/>
      <c r="G74" s="101"/>
      <c r="H74" s="105"/>
      <c r="I74" s="148"/>
      <c r="J74" s="150"/>
      <c r="K74" s="118"/>
      <c r="M74" s="1"/>
      <c r="N74" s="1"/>
      <c r="O74" s="118"/>
      <c r="Q74" s="163" t="str">
        <f t="shared" si="1"/>
        <v/>
      </c>
      <c r="R74" s="148"/>
      <c r="S74" s="150"/>
      <c r="U74" s="120"/>
    </row>
    <row r="75" spans="1:21" ht="22.1" customHeight="1">
      <c r="A75" s="19">
        <v>74</v>
      </c>
      <c r="B75" s="50"/>
      <c r="C75" s="104"/>
      <c r="D75" s="105"/>
      <c r="E75" s="100"/>
      <c r="F75" s="59"/>
      <c r="G75" s="102"/>
      <c r="H75" s="105"/>
      <c r="I75" s="149"/>
      <c r="J75" s="151"/>
      <c r="K75" s="119"/>
      <c r="M75" s="2"/>
      <c r="N75" s="2"/>
      <c r="O75" s="119"/>
      <c r="Q75" s="164" t="str">
        <f t="shared" si="1"/>
        <v/>
      </c>
      <c r="R75" s="149"/>
      <c r="S75" s="151"/>
      <c r="U75" s="121"/>
    </row>
    <row r="76" spans="1:21" ht="22.1" customHeight="1">
      <c r="A76" s="18">
        <v>75</v>
      </c>
      <c r="B76" s="49"/>
      <c r="C76" s="103"/>
      <c r="D76" s="105"/>
      <c r="E76" s="99"/>
      <c r="F76" s="58"/>
      <c r="G76" s="101"/>
      <c r="H76" s="105"/>
      <c r="I76" s="148"/>
      <c r="J76" s="150"/>
      <c r="K76" s="118"/>
      <c r="M76" s="1"/>
      <c r="N76" s="1"/>
      <c r="O76" s="118"/>
      <c r="Q76" s="163" t="str">
        <f t="shared" si="1"/>
        <v/>
      </c>
      <c r="R76" s="148"/>
      <c r="S76" s="150"/>
      <c r="U76" s="120"/>
    </row>
    <row r="77" spans="1:21" ht="22.1" customHeight="1">
      <c r="A77" s="19">
        <v>76</v>
      </c>
      <c r="B77" s="50"/>
      <c r="C77" s="104"/>
      <c r="D77" s="105"/>
      <c r="E77" s="100"/>
      <c r="F77" s="59"/>
      <c r="G77" s="102"/>
      <c r="H77" s="105"/>
      <c r="I77" s="149"/>
      <c r="J77" s="151"/>
      <c r="K77" s="119"/>
      <c r="M77" s="2"/>
      <c r="N77" s="2"/>
      <c r="O77" s="119"/>
      <c r="Q77" s="164" t="str">
        <f t="shared" si="1"/>
        <v/>
      </c>
      <c r="R77" s="149"/>
      <c r="S77" s="151"/>
      <c r="U77" s="121"/>
    </row>
    <row r="78" spans="1:21" ht="22.1" customHeight="1">
      <c r="A78" s="18">
        <v>77</v>
      </c>
      <c r="B78" s="49"/>
      <c r="C78" s="103"/>
      <c r="D78" s="105"/>
      <c r="E78" s="99"/>
      <c r="F78" s="58"/>
      <c r="G78" s="101"/>
      <c r="H78" s="105"/>
      <c r="I78" s="148"/>
      <c r="J78" s="150"/>
      <c r="K78" s="118"/>
      <c r="M78" s="1"/>
      <c r="N78" s="1"/>
      <c r="O78" s="118"/>
      <c r="Q78" s="163" t="str">
        <f t="shared" si="1"/>
        <v/>
      </c>
      <c r="R78" s="148"/>
      <c r="S78" s="150"/>
      <c r="U78" s="120"/>
    </row>
    <row r="79" spans="1:21" ht="22.1" customHeight="1">
      <c r="A79" s="19">
        <v>78</v>
      </c>
      <c r="B79" s="50"/>
      <c r="C79" s="104"/>
      <c r="D79" s="105"/>
      <c r="E79" s="100"/>
      <c r="F79" s="59"/>
      <c r="G79" s="102"/>
      <c r="H79" s="105"/>
      <c r="I79" s="149"/>
      <c r="J79" s="151"/>
      <c r="K79" s="119"/>
      <c r="M79" s="2"/>
      <c r="N79" s="2"/>
      <c r="O79" s="119"/>
      <c r="Q79" s="164" t="str">
        <f t="shared" si="1"/>
        <v/>
      </c>
      <c r="R79" s="149"/>
      <c r="S79" s="151"/>
      <c r="U79" s="121"/>
    </row>
    <row r="80" spans="1:21" ht="22.1" customHeight="1">
      <c r="A80" s="18">
        <v>79</v>
      </c>
      <c r="B80" s="49"/>
      <c r="C80" s="103"/>
      <c r="D80" s="105"/>
      <c r="E80" s="99"/>
      <c r="F80" s="58"/>
      <c r="G80" s="101"/>
      <c r="H80" s="105"/>
      <c r="I80" s="148"/>
      <c r="J80" s="150"/>
      <c r="K80" s="118"/>
      <c r="M80" s="1"/>
      <c r="N80" s="1"/>
      <c r="O80" s="118"/>
      <c r="Q80" s="163" t="str">
        <f t="shared" si="1"/>
        <v/>
      </c>
      <c r="R80" s="148"/>
      <c r="S80" s="150"/>
      <c r="U80" s="120"/>
    </row>
    <row r="81" spans="1:21" ht="22.1" customHeight="1">
      <c r="A81" s="19">
        <v>80</v>
      </c>
      <c r="B81" s="50"/>
      <c r="C81" s="104"/>
      <c r="D81" s="105"/>
      <c r="E81" s="100"/>
      <c r="F81" s="59"/>
      <c r="G81" s="102"/>
      <c r="H81" s="105"/>
      <c r="I81" s="149"/>
      <c r="J81" s="151"/>
      <c r="K81" s="119"/>
      <c r="M81" s="2"/>
      <c r="N81" s="2"/>
      <c r="O81" s="119"/>
      <c r="Q81" s="164" t="str">
        <f t="shared" si="1"/>
        <v/>
      </c>
      <c r="R81" s="149"/>
      <c r="S81" s="151"/>
      <c r="U81" s="121"/>
    </row>
    <row r="82" spans="1:21" ht="22.1" customHeight="1">
      <c r="A82" s="18">
        <v>81</v>
      </c>
      <c r="B82" s="49"/>
      <c r="C82" s="103"/>
      <c r="D82" s="105"/>
      <c r="E82" s="99"/>
      <c r="F82" s="58"/>
      <c r="G82" s="101"/>
      <c r="H82" s="105"/>
      <c r="I82" s="148"/>
      <c r="J82" s="150"/>
      <c r="K82" s="118"/>
      <c r="M82" s="1"/>
      <c r="N82" s="1"/>
      <c r="O82" s="118"/>
      <c r="Q82" s="163" t="str">
        <f t="shared" si="1"/>
        <v/>
      </c>
      <c r="R82" s="148"/>
      <c r="S82" s="150"/>
      <c r="U82" s="120"/>
    </row>
    <row r="83" spans="1:21" ht="22.1" customHeight="1">
      <c r="A83" s="19">
        <v>82</v>
      </c>
      <c r="B83" s="50"/>
      <c r="C83" s="104"/>
      <c r="D83" s="105"/>
      <c r="E83" s="100"/>
      <c r="F83" s="59"/>
      <c r="G83" s="102"/>
      <c r="H83" s="105"/>
      <c r="I83" s="149"/>
      <c r="J83" s="151"/>
      <c r="K83" s="119"/>
      <c r="M83" s="2"/>
      <c r="N83" s="2"/>
      <c r="O83" s="119"/>
      <c r="Q83" s="164" t="str">
        <f t="shared" si="1"/>
        <v/>
      </c>
      <c r="R83" s="149"/>
      <c r="S83" s="151"/>
      <c r="U83" s="121"/>
    </row>
    <row r="84" spans="1:21" ht="22.1" customHeight="1">
      <c r="A84" s="18">
        <v>83</v>
      </c>
      <c r="B84" s="49"/>
      <c r="C84" s="103"/>
      <c r="D84" s="105"/>
      <c r="E84" s="99"/>
      <c r="F84" s="58"/>
      <c r="G84" s="101"/>
      <c r="H84" s="105"/>
      <c r="I84" s="148"/>
      <c r="J84" s="150"/>
      <c r="K84" s="118"/>
      <c r="M84" s="1"/>
      <c r="N84" s="1"/>
      <c r="O84" s="118"/>
      <c r="Q84" s="163" t="str">
        <f t="shared" si="1"/>
        <v/>
      </c>
      <c r="R84" s="148"/>
      <c r="S84" s="150"/>
      <c r="U84" s="120"/>
    </row>
    <row r="85" spans="1:21" ht="22.1" customHeight="1">
      <c r="A85" s="19">
        <v>84</v>
      </c>
      <c r="B85" s="50"/>
      <c r="C85" s="104"/>
      <c r="D85" s="105"/>
      <c r="E85" s="100"/>
      <c r="F85" s="59"/>
      <c r="G85" s="102"/>
      <c r="H85" s="105"/>
      <c r="I85" s="149"/>
      <c r="J85" s="151"/>
      <c r="K85" s="119"/>
      <c r="M85" s="2"/>
      <c r="N85" s="2"/>
      <c r="O85" s="119"/>
      <c r="Q85" s="164" t="str">
        <f t="shared" si="1"/>
        <v/>
      </c>
      <c r="R85" s="149"/>
      <c r="S85" s="151"/>
      <c r="U85" s="121"/>
    </row>
    <row r="86" spans="1:21" ht="22.1" customHeight="1">
      <c r="A86" s="18">
        <v>85</v>
      </c>
      <c r="B86" s="49"/>
      <c r="C86" s="103"/>
      <c r="D86" s="105"/>
      <c r="E86" s="99"/>
      <c r="F86" s="58"/>
      <c r="G86" s="101"/>
      <c r="H86" s="105"/>
      <c r="I86" s="148"/>
      <c r="J86" s="150"/>
      <c r="K86" s="118"/>
      <c r="M86" s="1"/>
      <c r="N86" s="1"/>
      <c r="O86" s="118"/>
      <c r="Q86" s="163" t="str">
        <f t="shared" si="1"/>
        <v/>
      </c>
      <c r="R86" s="148"/>
      <c r="S86" s="150"/>
      <c r="U86" s="120"/>
    </row>
    <row r="87" spans="1:21" ht="22.1" customHeight="1">
      <c r="A87" s="19">
        <v>86</v>
      </c>
      <c r="B87" s="50"/>
      <c r="C87" s="104"/>
      <c r="D87" s="105"/>
      <c r="E87" s="100"/>
      <c r="F87" s="59"/>
      <c r="G87" s="102"/>
      <c r="H87" s="105"/>
      <c r="I87" s="149"/>
      <c r="J87" s="151"/>
      <c r="K87" s="119"/>
      <c r="M87" s="2"/>
      <c r="N87" s="2"/>
      <c r="O87" s="119"/>
      <c r="Q87" s="164" t="str">
        <f t="shared" si="1"/>
        <v/>
      </c>
      <c r="R87" s="149"/>
      <c r="S87" s="151"/>
      <c r="U87" s="121"/>
    </row>
    <row r="88" spans="1:21" ht="22.1" customHeight="1">
      <c r="A88" s="18">
        <v>87</v>
      </c>
      <c r="B88" s="49"/>
      <c r="C88" s="103"/>
      <c r="D88" s="105"/>
      <c r="E88" s="99"/>
      <c r="F88" s="58"/>
      <c r="G88" s="101"/>
      <c r="H88" s="105"/>
      <c r="I88" s="148"/>
      <c r="J88" s="150"/>
      <c r="K88" s="118"/>
      <c r="M88" s="1"/>
      <c r="N88" s="1"/>
      <c r="O88" s="118"/>
      <c r="Q88" s="163" t="str">
        <f t="shared" si="1"/>
        <v/>
      </c>
      <c r="R88" s="148"/>
      <c r="S88" s="150"/>
      <c r="U88" s="120"/>
    </row>
    <row r="89" spans="1:21" ht="22.1" customHeight="1">
      <c r="A89" s="19">
        <v>88</v>
      </c>
      <c r="B89" s="50"/>
      <c r="C89" s="104"/>
      <c r="D89" s="105"/>
      <c r="E89" s="100"/>
      <c r="F89" s="59"/>
      <c r="G89" s="102"/>
      <c r="H89" s="105"/>
      <c r="I89" s="149"/>
      <c r="J89" s="151"/>
      <c r="K89" s="119"/>
      <c r="M89" s="2"/>
      <c r="N89" s="2"/>
      <c r="O89" s="119"/>
      <c r="Q89" s="164" t="str">
        <f t="shared" si="1"/>
        <v/>
      </c>
      <c r="R89" s="149"/>
      <c r="S89" s="151"/>
      <c r="U89" s="121"/>
    </row>
    <row r="90" spans="1:21" ht="22.1" customHeight="1">
      <c r="A90" s="18">
        <v>89</v>
      </c>
      <c r="B90" s="49"/>
      <c r="C90" s="103"/>
      <c r="D90" s="105"/>
      <c r="E90" s="99"/>
      <c r="F90" s="58"/>
      <c r="G90" s="101"/>
      <c r="H90" s="105"/>
      <c r="I90" s="148"/>
      <c r="J90" s="150"/>
      <c r="K90" s="118"/>
      <c r="M90" s="1"/>
      <c r="N90" s="1"/>
      <c r="O90" s="118"/>
      <c r="Q90" s="163" t="str">
        <f t="shared" si="1"/>
        <v/>
      </c>
      <c r="R90" s="148"/>
      <c r="S90" s="150"/>
      <c r="U90" s="120"/>
    </row>
    <row r="91" spans="1:21" ht="22.1" customHeight="1">
      <c r="A91" s="19">
        <v>90</v>
      </c>
      <c r="B91" s="50"/>
      <c r="C91" s="104"/>
      <c r="D91" s="105"/>
      <c r="E91" s="100"/>
      <c r="F91" s="59"/>
      <c r="G91" s="102"/>
      <c r="H91" s="105"/>
      <c r="I91" s="149"/>
      <c r="J91" s="151"/>
      <c r="K91" s="119"/>
      <c r="M91" s="2"/>
      <c r="N91" s="2"/>
      <c r="O91" s="119"/>
      <c r="Q91" s="164" t="str">
        <f t="shared" si="1"/>
        <v/>
      </c>
      <c r="R91" s="149"/>
      <c r="S91" s="151"/>
      <c r="U91" s="121"/>
    </row>
    <row r="92" spans="1:21" ht="22.1" customHeight="1">
      <c r="A92" s="18">
        <v>91</v>
      </c>
      <c r="B92" s="49"/>
      <c r="C92" s="103"/>
      <c r="D92" s="105"/>
      <c r="E92" s="99"/>
      <c r="F92" s="58"/>
      <c r="G92" s="101"/>
      <c r="H92" s="105"/>
      <c r="I92" s="148"/>
      <c r="J92" s="150"/>
      <c r="K92" s="118"/>
      <c r="M92" s="1"/>
      <c r="N92" s="1"/>
      <c r="O92" s="118"/>
      <c r="Q92" s="163" t="str">
        <f t="shared" si="1"/>
        <v/>
      </c>
      <c r="R92" s="148"/>
      <c r="S92" s="150"/>
      <c r="U92" s="120"/>
    </row>
    <row r="93" spans="1:21" ht="22.1" customHeight="1">
      <c r="A93" s="19">
        <v>92</v>
      </c>
      <c r="B93" s="50"/>
      <c r="C93" s="104"/>
      <c r="D93" s="105"/>
      <c r="E93" s="100"/>
      <c r="F93" s="59"/>
      <c r="G93" s="102"/>
      <c r="H93" s="105"/>
      <c r="I93" s="149"/>
      <c r="J93" s="151"/>
      <c r="K93" s="119"/>
      <c r="M93" s="2"/>
      <c r="N93" s="2"/>
      <c r="O93" s="119"/>
      <c r="Q93" s="164" t="str">
        <f t="shared" si="1"/>
        <v/>
      </c>
      <c r="R93" s="149"/>
      <c r="S93" s="151"/>
      <c r="U93" s="121"/>
    </row>
    <row r="94" spans="1:21" ht="22.1" customHeight="1">
      <c r="A94" s="18">
        <v>93</v>
      </c>
      <c r="B94" s="49"/>
      <c r="C94" s="103"/>
      <c r="D94" s="105"/>
      <c r="E94" s="99"/>
      <c r="F94" s="58"/>
      <c r="G94" s="101"/>
      <c r="H94" s="105"/>
      <c r="I94" s="148"/>
      <c r="J94" s="150"/>
      <c r="K94" s="118"/>
      <c r="M94" s="1"/>
      <c r="N94" s="1"/>
      <c r="O94" s="118"/>
      <c r="Q94" s="163" t="str">
        <f t="shared" si="1"/>
        <v/>
      </c>
      <c r="R94" s="148"/>
      <c r="S94" s="150"/>
      <c r="U94" s="120"/>
    </row>
    <row r="95" spans="1:21" ht="22.1" customHeight="1">
      <c r="A95" s="19">
        <v>94</v>
      </c>
      <c r="B95" s="50"/>
      <c r="C95" s="104"/>
      <c r="D95" s="105"/>
      <c r="E95" s="100"/>
      <c r="F95" s="59"/>
      <c r="G95" s="102"/>
      <c r="H95" s="105"/>
      <c r="I95" s="149"/>
      <c r="J95" s="151"/>
      <c r="K95" s="119"/>
      <c r="M95" s="2"/>
      <c r="N95" s="2"/>
      <c r="O95" s="119"/>
      <c r="Q95" s="164" t="str">
        <f t="shared" si="1"/>
        <v/>
      </c>
      <c r="R95" s="149"/>
      <c r="S95" s="151"/>
      <c r="U95" s="121"/>
    </row>
    <row r="96" spans="1:21" ht="22.1" customHeight="1">
      <c r="A96" s="18">
        <v>95</v>
      </c>
      <c r="B96" s="49"/>
      <c r="C96" s="103"/>
      <c r="D96" s="105"/>
      <c r="E96" s="99"/>
      <c r="F96" s="58"/>
      <c r="G96" s="101"/>
      <c r="H96" s="105"/>
      <c r="I96" s="148"/>
      <c r="J96" s="150"/>
      <c r="K96" s="118"/>
      <c r="M96" s="1"/>
      <c r="N96" s="1"/>
      <c r="O96" s="118"/>
      <c r="Q96" s="163" t="str">
        <f t="shared" si="1"/>
        <v/>
      </c>
      <c r="R96" s="148"/>
      <c r="S96" s="150"/>
      <c r="U96" s="120"/>
    </row>
    <row r="97" spans="1:21" ht="22.1" customHeight="1">
      <c r="A97" s="19">
        <v>96</v>
      </c>
      <c r="B97" s="50"/>
      <c r="C97" s="104"/>
      <c r="D97" s="105"/>
      <c r="E97" s="100"/>
      <c r="F97" s="59"/>
      <c r="G97" s="102"/>
      <c r="H97" s="105"/>
      <c r="I97" s="149"/>
      <c r="J97" s="151"/>
      <c r="K97" s="119"/>
      <c r="M97" s="2"/>
      <c r="N97" s="2"/>
      <c r="O97" s="119"/>
      <c r="Q97" s="164" t="str">
        <f t="shared" si="1"/>
        <v/>
      </c>
      <c r="R97" s="149"/>
      <c r="S97" s="151"/>
      <c r="U97" s="121"/>
    </row>
    <row r="98" spans="1:21" ht="22.1" customHeight="1">
      <c r="A98" s="18">
        <v>97</v>
      </c>
      <c r="B98" s="49"/>
      <c r="C98" s="103"/>
      <c r="D98" s="105"/>
      <c r="E98" s="99"/>
      <c r="F98" s="58"/>
      <c r="G98" s="101"/>
      <c r="H98" s="105"/>
      <c r="I98" s="148"/>
      <c r="J98" s="150"/>
      <c r="K98" s="118"/>
      <c r="M98" s="1"/>
      <c r="N98" s="1"/>
      <c r="O98" s="118"/>
      <c r="Q98" s="163" t="str">
        <f t="shared" si="1"/>
        <v/>
      </c>
      <c r="R98" s="148"/>
      <c r="S98" s="150"/>
      <c r="U98" s="120"/>
    </row>
    <row r="99" spans="1:21" ht="22.1" customHeight="1">
      <c r="A99" s="19">
        <v>98</v>
      </c>
      <c r="B99" s="50"/>
      <c r="C99" s="104"/>
      <c r="D99" s="105"/>
      <c r="E99" s="100"/>
      <c r="F99" s="59"/>
      <c r="G99" s="102"/>
      <c r="H99" s="105"/>
      <c r="I99" s="149"/>
      <c r="J99" s="151"/>
      <c r="K99" s="119"/>
      <c r="M99" s="2"/>
      <c r="N99" s="2"/>
      <c r="O99" s="119"/>
      <c r="Q99" s="164" t="str">
        <f t="shared" si="1"/>
        <v/>
      </c>
      <c r="R99" s="149"/>
      <c r="S99" s="151"/>
      <c r="U99" s="121"/>
    </row>
    <row r="100" spans="1:21" ht="22.1" customHeight="1">
      <c r="A100" s="18">
        <v>99</v>
      </c>
      <c r="B100" s="49"/>
      <c r="C100" s="103"/>
      <c r="D100" s="105"/>
      <c r="E100" s="99"/>
      <c r="F100" s="58"/>
      <c r="G100" s="101"/>
      <c r="H100" s="105"/>
      <c r="I100" s="148"/>
      <c r="J100" s="150"/>
      <c r="K100" s="118"/>
      <c r="M100" s="1"/>
      <c r="N100" s="1"/>
      <c r="O100" s="118"/>
      <c r="Q100" s="163" t="str">
        <f t="shared" si="1"/>
        <v/>
      </c>
      <c r="R100" s="148"/>
      <c r="S100" s="150"/>
      <c r="U100" s="120"/>
    </row>
    <row r="101" spans="1:21" ht="22.1" customHeight="1">
      <c r="A101" s="19">
        <v>100</v>
      </c>
      <c r="B101" s="50"/>
      <c r="C101" s="104"/>
      <c r="D101" s="105"/>
      <c r="E101" s="100"/>
      <c r="F101" s="59"/>
      <c r="G101" s="102"/>
      <c r="H101" s="105"/>
      <c r="I101" s="149"/>
      <c r="J101" s="151"/>
      <c r="K101" s="119"/>
      <c r="M101" s="2"/>
      <c r="N101" s="2"/>
      <c r="O101" s="119"/>
      <c r="Q101" s="164" t="str">
        <f t="shared" si="1"/>
        <v/>
      </c>
      <c r="R101" s="149"/>
      <c r="S101" s="151"/>
      <c r="U101" s="121"/>
    </row>
    <row r="102" spans="1:21" ht="14.4" customHeight="1">
      <c r="C102" s="10"/>
      <c r="D102" s="10"/>
      <c r="E102" s="10"/>
      <c r="G102" s="10"/>
      <c r="H102" s="10"/>
      <c r="J102" s="10"/>
      <c r="L102" s="10"/>
      <c r="N102" s="10"/>
      <c r="P102" s="10"/>
      <c r="Q102" s="6"/>
      <c r="R102" s="6"/>
      <c r="S102" s="10"/>
      <c r="T102" s="10"/>
      <c r="U102" s="10"/>
    </row>
    <row r="103" spans="1:21" ht="14.4" customHeight="1">
      <c r="C103" s="10"/>
      <c r="D103" s="10"/>
      <c r="E103" s="10"/>
      <c r="G103" s="10"/>
      <c r="H103" s="10"/>
      <c r="J103" s="10"/>
      <c r="L103" s="10"/>
      <c r="N103" s="10"/>
      <c r="P103" s="10"/>
      <c r="Q103" s="6"/>
      <c r="R103" s="6"/>
      <c r="S103" s="10"/>
      <c r="T103" s="10"/>
      <c r="U103" s="10"/>
    </row>
  </sheetData>
  <conditionalFormatting sqref="A1:XFD1">
    <cfRule type="duplicateValues" dxfId="4" priority="4"/>
  </conditionalFormatting>
  <conditionalFormatting sqref="Q2:Q101">
    <cfRule type="containsText" dxfId="3" priority="3" operator="containsText" text="Y">
      <formula>NOT(ISERROR(SEARCH("Y",Q2)))</formula>
    </cfRule>
  </conditionalFormatting>
  <conditionalFormatting sqref="E2:E101">
    <cfRule type="containsText" dxfId="2" priority="2" operator="containsText" text="Y">
      <formula>NOT(ISERROR(SEARCH("Y",E2)))</formula>
    </cfRule>
    <cfRule type="containsText" dxfId="1" priority="1" operator="containsText" text="N">
      <formula>NOT(ISERROR(SEARCH("N",E2)))</formula>
    </cfRule>
  </conditionalFormatting>
  <dataValidations count="3">
    <dataValidation type="whole" operator="greaterThan" allowBlank="1" showInputMessage="1" showErrorMessage="1" prompt="Enter stock ID number" sqref="B2:B101" xr:uid="{00000000-0002-0000-0000-000000000000}">
      <formula1>0</formula1>
    </dataValidation>
    <dataValidation type="list" allowBlank="1" showInputMessage="1" showErrorMessage="1" sqref="E2:E101" xr:uid="{63F3AC63-4DCA-469D-9C51-E3F740456792}">
      <formula1>"Y, N"</formula1>
    </dataValidation>
    <dataValidation type="list" allowBlank="1" showInputMessage="1" showErrorMessage="1" sqref="Q2:Q101" xr:uid="{3C08473C-4171-4945-8C91-95E09DE1B1D2}">
      <formula1>"Y,"</formula1>
    </dataValidation>
  </dataValidations>
  <printOptions horizontalCentered="1" verticalCentered="1"/>
  <pageMargins left="0.23622047244094491" right="0.23622047244094491" top="0.74803149606299213" bottom="0.74803149606299213" header="0.31496062992125978" footer="0.31496062992125978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1"/>
  <sheetViews>
    <sheetView zoomScale="75" zoomScaleNormal="7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" sqref="F2"/>
    </sheetView>
  </sheetViews>
  <sheetFormatPr defaultRowHeight="14.4"/>
  <cols>
    <col min="1" max="1" width="4" style="8" bestFit="1" customWidth="1"/>
    <col min="2" max="2" width="6" style="4" bestFit="1" customWidth="1"/>
    <col min="3" max="3" width="40.88671875" style="4" bestFit="1" customWidth="1"/>
    <col min="4" max="4" width="10" style="4" bestFit="1" customWidth="1"/>
    <col min="5" max="5" width="1.33203125" style="4" customWidth="1"/>
    <col min="6" max="6" width="12.21875" style="9" bestFit="1" customWidth="1"/>
    <col min="7" max="7" width="11.44140625" style="4" bestFit="1" customWidth="1"/>
    <col min="8" max="8" width="1.33203125" style="4" customWidth="1"/>
    <col min="9" max="9" width="11.6640625" style="9" bestFit="1" customWidth="1"/>
    <col min="10" max="10" width="10.33203125" style="8" bestFit="1" customWidth="1"/>
    <col min="11" max="11" width="9.33203125" style="8" customWidth="1"/>
    <col min="12" max="12" width="1.33203125" style="4" customWidth="1"/>
    <col min="13" max="13" width="9.109375" style="4" bestFit="1" customWidth="1"/>
    <col min="14" max="14" width="9.33203125" style="4" bestFit="1" customWidth="1"/>
    <col min="15" max="15" width="1.33203125" style="4" customWidth="1"/>
    <col min="16" max="16" width="7.77734375" style="4" customWidth="1"/>
    <col min="17" max="17" width="9.33203125" style="4" bestFit="1" customWidth="1"/>
    <col min="18" max="18" width="1.33203125" style="4" customWidth="1"/>
    <col min="19" max="19" width="8.21875" style="4" bestFit="1" customWidth="1"/>
    <col min="20" max="20" width="7.33203125" style="4" bestFit="1" customWidth="1"/>
    <col min="21" max="21" width="5.44140625" style="4" bestFit="1" customWidth="1"/>
    <col min="22" max="22" width="7.33203125" style="4" bestFit="1" customWidth="1"/>
    <col min="23" max="23" width="9.33203125" style="4" customWidth="1"/>
    <col min="24" max="24" width="1.33203125" style="4" customWidth="1"/>
    <col min="25" max="25" width="12" style="90" bestFit="1" customWidth="1"/>
    <col min="26" max="26" width="12.77734375" style="90" customWidth="1"/>
    <col min="27" max="27" width="2.109375" style="4" customWidth="1"/>
    <col min="28" max="28" width="12.77734375" style="4" customWidth="1"/>
    <col min="29" max="29" width="8.88671875" style="4" customWidth="1"/>
    <col min="30" max="30" width="8.6640625" style="4" bestFit="1" customWidth="1"/>
    <col min="31" max="31" width="2.77734375" style="4" customWidth="1"/>
    <col min="32" max="32" width="12.77734375" style="4" customWidth="1"/>
    <col min="33" max="38" width="8.88671875" style="4" customWidth="1"/>
    <col min="39" max="16384" width="8.88671875" style="4"/>
  </cols>
  <sheetData>
    <row r="1" spans="1:34" s="6" customFormat="1" ht="17.100000000000001" customHeight="1" thickBot="1">
      <c r="A1" s="54" t="s">
        <v>0</v>
      </c>
      <c r="B1" s="24" t="s">
        <v>1</v>
      </c>
      <c r="C1" s="42" t="s">
        <v>9</v>
      </c>
      <c r="D1" s="42" t="s">
        <v>3</v>
      </c>
      <c r="E1" s="5"/>
      <c r="F1" s="42" t="s">
        <v>10</v>
      </c>
      <c r="G1" s="111" t="s">
        <v>69</v>
      </c>
      <c r="H1" s="109"/>
      <c r="I1" s="24" t="s">
        <v>77</v>
      </c>
      <c r="J1" s="24" t="s">
        <v>35</v>
      </c>
      <c r="K1" s="93" t="s">
        <v>68</v>
      </c>
      <c r="L1" s="109"/>
      <c r="M1" s="24" t="s">
        <v>11</v>
      </c>
      <c r="N1" s="111" t="s">
        <v>12</v>
      </c>
      <c r="O1" s="109"/>
      <c r="P1" s="24" t="s">
        <v>13</v>
      </c>
      <c r="Q1" s="42" t="s">
        <v>12</v>
      </c>
      <c r="R1" s="5"/>
      <c r="S1" s="191" t="s">
        <v>14</v>
      </c>
      <c r="T1" s="192"/>
      <c r="U1" s="193" t="s">
        <v>15</v>
      </c>
      <c r="V1" s="192"/>
      <c r="W1" s="24" t="s">
        <v>16</v>
      </c>
      <c r="X1" s="5"/>
      <c r="Y1" s="97" t="s">
        <v>17</v>
      </c>
      <c r="Z1" s="24" t="s">
        <v>70</v>
      </c>
      <c r="AA1" s="5"/>
      <c r="AB1" s="186" t="s">
        <v>18</v>
      </c>
      <c r="AC1" s="187"/>
      <c r="AD1" s="187"/>
      <c r="AE1" s="187"/>
      <c r="AF1" s="187"/>
      <c r="AG1" s="187"/>
      <c r="AH1" s="188"/>
    </row>
    <row r="2" spans="1:34" s="6" customFormat="1" ht="22.1" customHeight="1" thickBot="1">
      <c r="A2" s="21">
        <v>1</v>
      </c>
      <c r="B2" s="20" t="str">
        <f>IF(Plasmids!B2&lt;&gt;"",Plasmids!B2,"")</f>
        <v/>
      </c>
      <c r="C2" s="3" t="str">
        <f>IF(Plasmids!C2&lt;&gt;"",Plasmids!C2,"")</f>
        <v/>
      </c>
      <c r="D2" s="60" t="str">
        <f>IF(Plasmids!F2&lt;&gt;"",Plasmids!F2,"")</f>
        <v/>
      </c>
      <c r="E2" s="61"/>
      <c r="F2" s="22"/>
      <c r="G2" s="112"/>
      <c r="H2" s="110"/>
      <c r="I2" s="165"/>
      <c r="J2" s="94" t="str">
        <f t="shared" ref="J2:J33" si="0">IF(I2&lt;&gt;"",G2*IF(F2="ExpiCHO-S",6,3)/I2,"")</f>
        <v/>
      </c>
      <c r="K2" s="106" t="str">
        <f t="shared" ref="K2:K33" si="1">IF(J2&lt;&gt;"",G2-J2,"")</f>
        <v/>
      </c>
      <c r="L2" s="110"/>
      <c r="M2" s="140" t="str">
        <f>IF(G2&lt;&gt;"",IF(D2=0,0,G2/(D2/1000)),"")</f>
        <v/>
      </c>
      <c r="N2" s="64" t="str">
        <f>IF(G2&lt;&gt;"",IF($F2="ExpiCHO-S",$G2/25*1000,IF($F2="Expi293F",$G2/25*1.5*1000,"")),"")</f>
        <v/>
      </c>
      <c r="O2" s="110"/>
      <c r="P2" s="62" t="str">
        <f>IF($G2&lt;&gt;"",$G2/25*80,"")</f>
        <v/>
      </c>
      <c r="Q2" s="63" t="str">
        <f>IF($G2&lt;&gt;"",N2-P2,"")</f>
        <v/>
      </c>
      <c r="R2" s="61"/>
      <c r="S2" s="57" t="str">
        <f>IF(G2&lt;&gt;"",IF($F2="ExpiCHO-S","ExpiEnh",IF($F2="Expi293F","Enh1","")),"")</f>
        <v/>
      </c>
      <c r="T2" s="64" t="str">
        <f t="shared" ref="T2" si="2">IF(S2="ExpiEnh",G2/25*150,IF(S2="Enh1",G2/25*150,""))</f>
        <v/>
      </c>
      <c r="U2" s="23" t="str">
        <f>IF(G2&lt;&gt;"",IF($F2="ExpiCHO-S","Feed",IF($F2="Expi293F","Enh2","")),"")</f>
        <v/>
      </c>
      <c r="V2" s="65" t="str">
        <f t="shared" ref="V2" si="3">IF(U2="Feed",G2/25*6,IF(S2="Enh1",G2/25*1.5,""))</f>
        <v/>
      </c>
      <c r="W2" s="92" t="str">
        <f t="shared" ref="W2" si="4">IF(G2&lt;&gt;"",(G2*1000+V2*1000+(M2+N2/+P2+Q2+T2))/100,"")</f>
        <v/>
      </c>
      <c r="X2" s="61"/>
      <c r="Y2" s="144" t="str">
        <f t="shared" ref="Y2:Y33" si="5">IF(G2&lt;&gt;"",G2+V2+(M2+N2+P2+Q2+T2+W2)/1000,"")</f>
        <v/>
      </c>
      <c r="Z2" s="115" t="str">
        <f>IF(Y2="","",IF(Y2&lt;50/3,"Biorecator",IF(Y2&lt;250/3,250,IF(Y2&lt;500/3,500,IF(Y2&lt;1000/3,1000,IF(Y2&lt;2000/3,2000,"Multiple flasks"))))))</f>
        <v/>
      </c>
      <c r="AA2" s="61"/>
      <c r="AB2" s="196" t="s">
        <v>20</v>
      </c>
      <c r="AC2" s="197"/>
      <c r="AD2" s="197"/>
      <c r="AE2" s="197"/>
      <c r="AF2" s="197"/>
      <c r="AG2" s="197"/>
      <c r="AH2" s="198"/>
    </row>
    <row r="3" spans="1:34" s="6" customFormat="1" ht="22.1" customHeight="1">
      <c r="A3" s="19">
        <v>2</v>
      </c>
      <c r="B3" s="17" t="str">
        <f>IF(Plasmids!B3&lt;&gt;"",Plasmids!B3,"")</f>
        <v/>
      </c>
      <c r="C3" s="2" t="str">
        <f>IF(Plasmids!C3&lt;&gt;"",Plasmids!C3,"")</f>
        <v/>
      </c>
      <c r="D3" s="66" t="str">
        <f>IF(Plasmids!F3&lt;&gt;"",Plasmids!F3,"")</f>
        <v/>
      </c>
      <c r="E3" s="61"/>
      <c r="F3" s="7"/>
      <c r="G3" s="113"/>
      <c r="H3" s="110"/>
      <c r="I3" s="166"/>
      <c r="J3" s="95" t="str">
        <f t="shared" si="0"/>
        <v/>
      </c>
      <c r="K3" s="107" t="str">
        <f t="shared" si="1"/>
        <v/>
      </c>
      <c r="L3" s="110"/>
      <c r="M3" s="141" t="str">
        <f t="shared" ref="M3:M66" si="6">IF(G3&lt;&gt;"",IF(D3=0,0,G3/(D3/1000)),"")</f>
        <v/>
      </c>
      <c r="N3" s="69" t="str">
        <f t="shared" ref="N3:N66" si="7">IF(G3&lt;&gt;"",IF($F3="ExpiCHO-S",$G3/25*1000,IF($F3="Expi293F",$G3/25*1.5*1000,"")),"")</f>
        <v/>
      </c>
      <c r="O3" s="110"/>
      <c r="P3" s="67" t="str">
        <f t="shared" ref="P3:P66" si="8">IF($G3&lt;&gt;"",$G3/25*80,"")</f>
        <v/>
      </c>
      <c r="Q3" s="68" t="str">
        <f t="shared" ref="Q3:Q66" si="9">IF($G3&lt;&gt;"",N3-P3,"")</f>
        <v/>
      </c>
      <c r="R3" s="61"/>
      <c r="S3" s="55" t="str">
        <f t="shared" ref="S3:S66" si="10">IF(G3&lt;&gt;"",IF($F3="ExpiCHO-S","ExpiEnh",IF($F3="Expi293F","Enh1","")),"")</f>
        <v/>
      </c>
      <c r="T3" s="69" t="str">
        <f t="shared" ref="T3:T66" si="11">IF(S3="ExpiEnh",G3/25*150,IF(S3="Enh1",G3/25*150,""))</f>
        <v/>
      </c>
      <c r="U3" s="15" t="str">
        <f t="shared" ref="U3:U66" si="12">IF(G3&lt;&gt;"",IF($F3="ExpiCHO-S","Feed",IF($F3="Expi293F","Enh2","")),"")</f>
        <v/>
      </c>
      <c r="V3" s="70" t="str">
        <f t="shared" ref="V3:V66" si="13">IF(U3="Feed",G3/25*6,IF(S3="Enh1",G3/25*1.5,""))</f>
        <v/>
      </c>
      <c r="W3" s="67" t="str">
        <f t="shared" ref="W3:W66" si="14">IF(G3&lt;&gt;"",(G3*1000+V3*1000+(M3+N3/+P3+Q3+T3))/100,"")</f>
        <v/>
      </c>
      <c r="X3" s="61"/>
      <c r="Y3" s="145" t="str">
        <f t="shared" si="5"/>
        <v/>
      </c>
      <c r="Z3" s="116" t="str">
        <f t="shared" ref="Z3:Z66" si="15">IF(Y3="","",IF(Y3&lt;50/3,"Biorecator",IF(Y3&lt;250/3,250,IF(Y3&lt;500/3,500,IF(Y3&lt;1000/3,1000,IF(Y3&lt;2000/3,2000,"Multiple flasks"))))))</f>
        <v/>
      </c>
      <c r="AA3" s="61"/>
      <c r="AB3" s="189" t="s">
        <v>19</v>
      </c>
      <c r="AC3" s="71" t="str">
        <f>IF(COUNTIF(F2:F101,"=ExpiCHO-S")&gt;0,SUMIF(F2:F101,"=ExpiCHO-S",G2:G101),"")</f>
        <v/>
      </c>
      <c r="AD3" s="72" t="str">
        <f>IF(AC3&lt;&gt;"",AC3*6,"")</f>
        <v/>
      </c>
      <c r="AF3" s="189" t="s">
        <v>26</v>
      </c>
      <c r="AG3" s="71" t="str">
        <f>IF(COUNTIF(F2:F101,"=Expi293F")&gt;0,SUMIF(F2:F101,"=Expi293F",G2:G101),"")</f>
        <v/>
      </c>
      <c r="AH3" s="72" t="str">
        <f>IF(AG3&lt;&gt;"",AG3*3,"")</f>
        <v/>
      </c>
    </row>
    <row r="4" spans="1:34" s="6" customFormat="1" ht="22.1" customHeight="1">
      <c r="A4" s="18">
        <v>3</v>
      </c>
      <c r="B4" s="16" t="str">
        <f>IF(Plasmids!B4&lt;&gt;"",Plasmids!B4,"")</f>
        <v/>
      </c>
      <c r="C4" s="1" t="str">
        <f>IF(Plasmids!C4&lt;&gt;"",Plasmids!C4,"")</f>
        <v/>
      </c>
      <c r="D4" s="73" t="str">
        <f>IF(Plasmids!F4&lt;&gt;"",Plasmids!F4,"")</f>
        <v/>
      </c>
      <c r="E4" s="61"/>
      <c r="F4" s="74"/>
      <c r="G4" s="114"/>
      <c r="H4" s="110"/>
      <c r="I4" s="167"/>
      <c r="J4" s="96" t="str">
        <f t="shared" si="0"/>
        <v/>
      </c>
      <c r="K4" s="108" t="str">
        <f t="shared" si="1"/>
        <v/>
      </c>
      <c r="L4" s="110"/>
      <c r="M4" s="142" t="str">
        <f t="shared" si="6"/>
        <v/>
      </c>
      <c r="N4" s="77" t="str">
        <f t="shared" si="7"/>
        <v/>
      </c>
      <c r="O4" s="110"/>
      <c r="P4" s="75" t="str">
        <f t="shared" si="8"/>
        <v/>
      </c>
      <c r="Q4" s="76" t="str">
        <f t="shared" si="9"/>
        <v/>
      </c>
      <c r="R4" s="61"/>
      <c r="S4" s="56" t="str">
        <f t="shared" si="10"/>
        <v/>
      </c>
      <c r="T4" s="77" t="str">
        <f t="shared" si="11"/>
        <v/>
      </c>
      <c r="U4" s="14" t="str">
        <f t="shared" si="12"/>
        <v/>
      </c>
      <c r="V4" s="78" t="str">
        <f t="shared" si="13"/>
        <v/>
      </c>
      <c r="W4" s="75" t="str">
        <f t="shared" si="14"/>
        <v/>
      </c>
      <c r="X4" s="61"/>
      <c r="Y4" s="146" t="str">
        <f t="shared" si="5"/>
        <v/>
      </c>
      <c r="Z4" s="117" t="str">
        <f t="shared" si="15"/>
        <v/>
      </c>
      <c r="AA4" s="61"/>
      <c r="AB4" s="190"/>
      <c r="AC4" s="194" t="str">
        <f>IF(COUNTIF(F2:F101,"=ExpiCHO-S")&gt;0,COUNTIF(F2:F101,"=ExpiCHO-S"),"")</f>
        <v/>
      </c>
      <c r="AD4" s="195"/>
      <c r="AF4" s="190"/>
      <c r="AG4" s="194" t="str">
        <f>IF(COUNTIF(F2:F101,"=Expi293F")&gt;0,COUNTIF(F2:F101,"=Expi293F"),"")</f>
        <v/>
      </c>
      <c r="AH4" s="195"/>
    </row>
    <row r="5" spans="1:34" s="6" customFormat="1" ht="22.1" customHeight="1">
      <c r="A5" s="19">
        <v>4</v>
      </c>
      <c r="B5" s="17" t="str">
        <f>IF(Plasmids!B5&lt;&gt;"",Plasmids!B5,"")</f>
        <v/>
      </c>
      <c r="C5" s="2" t="str">
        <f>IF(Plasmids!C5&lt;&gt;"",Plasmids!C5,"")</f>
        <v/>
      </c>
      <c r="D5" s="66" t="str">
        <f>IF(Plasmids!F5&lt;&gt;"",Plasmids!F5,"")</f>
        <v/>
      </c>
      <c r="E5" s="61"/>
      <c r="F5" s="79"/>
      <c r="G5" s="113"/>
      <c r="H5" s="110"/>
      <c r="I5" s="168"/>
      <c r="J5" s="95" t="str">
        <f t="shared" si="0"/>
        <v/>
      </c>
      <c r="K5" s="107" t="str">
        <f t="shared" si="1"/>
        <v/>
      </c>
      <c r="L5" s="110"/>
      <c r="M5" s="143" t="str">
        <f t="shared" si="6"/>
        <v/>
      </c>
      <c r="N5" s="69" t="str">
        <f t="shared" si="7"/>
        <v/>
      </c>
      <c r="O5" s="110"/>
      <c r="P5" s="67" t="str">
        <f t="shared" si="8"/>
        <v/>
      </c>
      <c r="Q5" s="68" t="str">
        <f t="shared" si="9"/>
        <v/>
      </c>
      <c r="R5" s="61"/>
      <c r="S5" s="55" t="str">
        <f t="shared" si="10"/>
        <v/>
      </c>
      <c r="T5" s="69" t="str">
        <f t="shared" si="11"/>
        <v/>
      </c>
      <c r="U5" s="15" t="str">
        <f t="shared" si="12"/>
        <v/>
      </c>
      <c r="V5" s="70" t="str">
        <f t="shared" si="13"/>
        <v/>
      </c>
      <c r="W5" s="67" t="str">
        <f t="shared" si="14"/>
        <v/>
      </c>
      <c r="X5" s="61"/>
      <c r="Y5" s="145" t="str">
        <f t="shared" si="5"/>
        <v/>
      </c>
      <c r="Z5" s="116" t="str">
        <f t="shared" si="15"/>
        <v/>
      </c>
      <c r="AA5" s="61"/>
      <c r="AB5" s="46"/>
      <c r="AC5" s="43"/>
      <c r="AD5" s="43"/>
      <c r="AE5" s="43"/>
      <c r="AF5" s="45"/>
      <c r="AG5" s="80"/>
    </row>
    <row r="6" spans="1:34" s="6" customFormat="1" ht="22.1" customHeight="1">
      <c r="A6" s="18">
        <v>5</v>
      </c>
      <c r="B6" s="16" t="str">
        <f>IF(Plasmids!B6&lt;&gt;"",Plasmids!B6,"")</f>
        <v/>
      </c>
      <c r="C6" s="1" t="str">
        <f>IF(Plasmids!C6&lt;&gt;"",Plasmids!C6,"")</f>
        <v/>
      </c>
      <c r="D6" s="73" t="str">
        <f>IF(Plasmids!F6&lt;&gt;"",Plasmids!F6,"")</f>
        <v/>
      </c>
      <c r="E6" s="61"/>
      <c r="F6" s="74"/>
      <c r="G6" s="114"/>
      <c r="H6" s="110"/>
      <c r="I6" s="167"/>
      <c r="J6" s="96" t="str">
        <f t="shared" si="0"/>
        <v/>
      </c>
      <c r="K6" s="108" t="str">
        <f t="shared" si="1"/>
        <v/>
      </c>
      <c r="L6" s="110"/>
      <c r="M6" s="140" t="str">
        <f t="shared" si="6"/>
        <v/>
      </c>
      <c r="N6" s="77" t="str">
        <f t="shared" si="7"/>
        <v/>
      </c>
      <c r="O6" s="110"/>
      <c r="P6" s="75" t="str">
        <f t="shared" si="8"/>
        <v/>
      </c>
      <c r="Q6" s="76" t="str">
        <f t="shared" si="9"/>
        <v/>
      </c>
      <c r="R6" s="61"/>
      <c r="S6" s="56" t="str">
        <f t="shared" si="10"/>
        <v/>
      </c>
      <c r="T6" s="77" t="str">
        <f t="shared" si="11"/>
        <v/>
      </c>
      <c r="U6" s="14" t="str">
        <f t="shared" si="12"/>
        <v/>
      </c>
      <c r="V6" s="78" t="str">
        <f t="shared" si="13"/>
        <v/>
      </c>
      <c r="W6" s="75" t="str">
        <f t="shared" si="14"/>
        <v/>
      </c>
      <c r="X6" s="61"/>
      <c r="Y6" s="146" t="str">
        <f t="shared" si="5"/>
        <v/>
      </c>
      <c r="Z6" s="117" t="str">
        <f t="shared" si="15"/>
        <v/>
      </c>
      <c r="AA6" s="61"/>
      <c r="AB6" s="13" t="s">
        <v>22</v>
      </c>
      <c r="AC6" s="170" t="str">
        <f>IF(AC4&lt;&gt;"",SUMIF(F2:F101,"=ExpiCHO-S",N2:N101)/1000+SUMIF(F2:F101,"=ExpiCHO-S",Q2:Q101)/1000,"")</f>
        <v/>
      </c>
      <c r="AD6" s="171"/>
      <c r="AF6" s="13" t="s">
        <v>27</v>
      </c>
      <c r="AG6" s="170" t="str">
        <f>IF(AG4&lt;&gt;"",SUMIF(F2:F101,"=Expi293F",N2:N101)/1000+SUMIF(F2:F101,"=Expi293F",Q2:Q101)/1000,"")</f>
        <v/>
      </c>
      <c r="AH6" s="171"/>
    </row>
    <row r="7" spans="1:34" s="6" customFormat="1" ht="22.1" customHeight="1">
      <c r="A7" s="19">
        <v>6</v>
      </c>
      <c r="B7" s="17" t="str">
        <f>IF(Plasmids!B7&lt;&gt;"",Plasmids!B7,"")</f>
        <v/>
      </c>
      <c r="C7" s="2" t="str">
        <f>IF(Plasmids!C7&lt;&gt;"",Plasmids!C7,"")</f>
        <v/>
      </c>
      <c r="D7" s="66" t="str">
        <f>IF(Plasmids!F7&lt;&gt;"",Plasmids!F7,"")</f>
        <v/>
      </c>
      <c r="E7" s="61"/>
      <c r="F7" s="79"/>
      <c r="G7" s="113"/>
      <c r="H7" s="110"/>
      <c r="I7" s="168"/>
      <c r="J7" s="95" t="str">
        <f t="shared" si="0"/>
        <v/>
      </c>
      <c r="K7" s="107" t="str">
        <f t="shared" si="1"/>
        <v/>
      </c>
      <c r="L7" s="110"/>
      <c r="M7" s="141" t="str">
        <f t="shared" si="6"/>
        <v/>
      </c>
      <c r="N7" s="69" t="str">
        <f t="shared" si="7"/>
        <v/>
      </c>
      <c r="O7" s="110"/>
      <c r="P7" s="67" t="str">
        <f t="shared" si="8"/>
        <v/>
      </c>
      <c r="Q7" s="68" t="str">
        <f t="shared" si="9"/>
        <v/>
      </c>
      <c r="R7" s="61"/>
      <c r="S7" s="55" t="str">
        <f t="shared" si="10"/>
        <v/>
      </c>
      <c r="T7" s="69" t="str">
        <f t="shared" si="11"/>
        <v/>
      </c>
      <c r="U7" s="15" t="str">
        <f t="shared" si="12"/>
        <v/>
      </c>
      <c r="V7" s="70" t="str">
        <f t="shared" si="13"/>
        <v/>
      </c>
      <c r="W7" s="67" t="str">
        <f t="shared" si="14"/>
        <v/>
      </c>
      <c r="X7" s="61"/>
      <c r="Y7" s="145" t="str">
        <f t="shared" si="5"/>
        <v/>
      </c>
      <c r="Z7" s="116" t="str">
        <f t="shared" si="15"/>
        <v/>
      </c>
      <c r="AA7" s="61"/>
      <c r="AB7" s="13" t="s">
        <v>24</v>
      </c>
      <c r="AC7" s="170" t="str">
        <f>IF(AC4&lt;&gt;"",SUMIF(F2:F101,"=ExpiCHO-S",P2:P101)/1000,"")</f>
        <v/>
      </c>
      <c r="AD7" s="171"/>
      <c r="AF7" s="13" t="s">
        <v>29</v>
      </c>
      <c r="AG7" s="170" t="str">
        <f>IF(AG4&lt;&gt;"",SUMIF(F2:F5101,"=Expi293F",P2:P101)/1000,"")</f>
        <v/>
      </c>
      <c r="AH7" s="171"/>
    </row>
    <row r="8" spans="1:34" s="6" customFormat="1" ht="22.1" customHeight="1">
      <c r="A8" s="18">
        <v>7</v>
      </c>
      <c r="B8" s="16" t="str">
        <f>IF(Plasmids!B8&lt;&gt;"",Plasmids!B8,"")</f>
        <v/>
      </c>
      <c r="C8" s="1" t="str">
        <f>IF(Plasmids!C8&lt;&gt;"",Plasmids!C8,"")</f>
        <v/>
      </c>
      <c r="D8" s="73" t="str">
        <f>IF(Plasmids!F8&lt;&gt;"",Plasmids!F8,"")</f>
        <v/>
      </c>
      <c r="E8" s="61"/>
      <c r="F8" s="74"/>
      <c r="G8" s="114"/>
      <c r="H8" s="110"/>
      <c r="I8" s="167"/>
      <c r="J8" s="96" t="str">
        <f t="shared" si="0"/>
        <v/>
      </c>
      <c r="K8" s="108" t="str">
        <f t="shared" si="1"/>
        <v/>
      </c>
      <c r="L8" s="110"/>
      <c r="M8" s="142" t="str">
        <f t="shared" si="6"/>
        <v/>
      </c>
      <c r="N8" s="77" t="str">
        <f t="shared" si="7"/>
        <v/>
      </c>
      <c r="O8" s="110"/>
      <c r="P8" s="75" t="str">
        <f t="shared" si="8"/>
        <v/>
      </c>
      <c r="Q8" s="76" t="str">
        <f t="shared" si="9"/>
        <v/>
      </c>
      <c r="R8" s="61"/>
      <c r="S8" s="56" t="str">
        <f t="shared" si="10"/>
        <v/>
      </c>
      <c r="T8" s="77" t="str">
        <f t="shared" si="11"/>
        <v/>
      </c>
      <c r="U8" s="14" t="str">
        <f t="shared" si="12"/>
        <v/>
      </c>
      <c r="V8" s="78" t="str">
        <f t="shared" si="13"/>
        <v/>
      </c>
      <c r="W8" s="75" t="str">
        <f t="shared" si="14"/>
        <v/>
      </c>
      <c r="X8" s="61"/>
      <c r="Y8" s="146" t="str">
        <f t="shared" si="5"/>
        <v/>
      </c>
      <c r="Z8" s="117" t="str">
        <f t="shared" si="15"/>
        <v/>
      </c>
      <c r="AA8" s="61"/>
    </row>
    <row r="9" spans="1:34" s="6" customFormat="1" ht="22.1" customHeight="1" thickBot="1">
      <c r="A9" s="19">
        <v>8</v>
      </c>
      <c r="B9" s="17" t="str">
        <f>IF(Plasmids!B9&lt;&gt;"",Plasmids!B9,"")</f>
        <v/>
      </c>
      <c r="C9" s="2" t="str">
        <f>IF(Plasmids!C9&lt;&gt;"",Plasmids!C9,"")</f>
        <v/>
      </c>
      <c r="D9" s="66" t="str">
        <f>IF(Plasmids!F9&lt;&gt;"",Plasmids!F9,"")</f>
        <v/>
      </c>
      <c r="E9" s="61"/>
      <c r="F9" s="79"/>
      <c r="G9" s="113"/>
      <c r="H9" s="110"/>
      <c r="I9" s="168"/>
      <c r="J9" s="95" t="str">
        <f t="shared" si="0"/>
        <v/>
      </c>
      <c r="K9" s="107" t="str">
        <f t="shared" si="1"/>
        <v/>
      </c>
      <c r="L9" s="110"/>
      <c r="M9" s="141" t="str">
        <f t="shared" si="6"/>
        <v/>
      </c>
      <c r="N9" s="69" t="str">
        <f t="shared" si="7"/>
        <v/>
      </c>
      <c r="O9" s="110"/>
      <c r="P9" s="67" t="str">
        <f t="shared" si="8"/>
        <v/>
      </c>
      <c r="Q9" s="68" t="str">
        <f t="shared" si="9"/>
        <v/>
      </c>
      <c r="R9" s="61"/>
      <c r="S9" s="55" t="str">
        <f t="shared" si="10"/>
        <v/>
      </c>
      <c r="T9" s="69" t="str">
        <f t="shared" si="11"/>
        <v/>
      </c>
      <c r="U9" s="15" t="str">
        <f t="shared" si="12"/>
        <v/>
      </c>
      <c r="V9" s="70" t="str">
        <f t="shared" si="13"/>
        <v/>
      </c>
      <c r="W9" s="67" t="str">
        <f t="shared" si="14"/>
        <v/>
      </c>
      <c r="X9" s="61"/>
      <c r="Y9" s="145" t="str">
        <f t="shared" si="5"/>
        <v/>
      </c>
      <c r="Z9" s="116" t="str">
        <f t="shared" si="15"/>
        <v/>
      </c>
      <c r="AA9" s="61"/>
      <c r="AB9" s="196" t="s">
        <v>21</v>
      </c>
      <c r="AC9" s="197"/>
      <c r="AD9" s="197"/>
      <c r="AE9" s="197"/>
      <c r="AF9" s="197"/>
      <c r="AG9" s="197"/>
      <c r="AH9" s="198"/>
    </row>
    <row r="10" spans="1:34" s="6" customFormat="1" ht="22.1" customHeight="1">
      <c r="A10" s="18">
        <v>9</v>
      </c>
      <c r="B10" s="16" t="str">
        <f>IF(Plasmids!B10&lt;&gt;"",Plasmids!B10,"")</f>
        <v/>
      </c>
      <c r="C10" s="1" t="str">
        <f>IF(Plasmids!C10&lt;&gt;"",Plasmids!C10,"")</f>
        <v/>
      </c>
      <c r="D10" s="73" t="str">
        <f>IF(Plasmids!F10&lt;&gt;"",Plasmids!F10,"")</f>
        <v/>
      </c>
      <c r="E10" s="61"/>
      <c r="F10" s="74"/>
      <c r="G10" s="114"/>
      <c r="H10" s="110"/>
      <c r="I10" s="167"/>
      <c r="J10" s="96" t="str">
        <f t="shared" si="0"/>
        <v/>
      </c>
      <c r="K10" s="108" t="str">
        <f t="shared" si="1"/>
        <v/>
      </c>
      <c r="L10" s="110"/>
      <c r="M10" s="142" t="str">
        <f t="shared" si="6"/>
        <v/>
      </c>
      <c r="N10" s="77" t="str">
        <f t="shared" si="7"/>
        <v/>
      </c>
      <c r="O10" s="110"/>
      <c r="P10" s="75" t="str">
        <f t="shared" si="8"/>
        <v/>
      </c>
      <c r="Q10" s="76" t="str">
        <f t="shared" si="9"/>
        <v/>
      </c>
      <c r="R10" s="61"/>
      <c r="S10" s="56" t="str">
        <f t="shared" si="10"/>
        <v/>
      </c>
      <c r="T10" s="77" t="str">
        <f t="shared" si="11"/>
        <v/>
      </c>
      <c r="U10" s="14" t="str">
        <f t="shared" si="12"/>
        <v/>
      </c>
      <c r="V10" s="78" t="str">
        <f t="shared" si="13"/>
        <v/>
      </c>
      <c r="W10" s="75" t="str">
        <f t="shared" si="14"/>
        <v/>
      </c>
      <c r="X10" s="61"/>
      <c r="Y10" s="146" t="str">
        <f t="shared" si="5"/>
        <v/>
      </c>
      <c r="Z10" s="117" t="str">
        <f t="shared" si="15"/>
        <v/>
      </c>
      <c r="AA10" s="61"/>
      <c r="AB10" s="13" t="s">
        <v>23</v>
      </c>
      <c r="AC10" s="170" t="str">
        <f>IF(AC4&lt;&gt;"",SUMIF(S2:S101,"=ExpiEnh",T2:T101)/1000,"")</f>
        <v/>
      </c>
      <c r="AD10" s="171"/>
      <c r="AE10" s="4"/>
      <c r="AF10" s="13" t="s">
        <v>28</v>
      </c>
      <c r="AG10" s="170" t="str">
        <f>IF(AG4&lt;&gt;"",SUMIF(S2:S51,"=Enh1",T2:T101)/1000,"")</f>
        <v/>
      </c>
      <c r="AH10" s="171"/>
    </row>
    <row r="11" spans="1:34" s="6" customFormat="1" ht="22.1" customHeight="1">
      <c r="A11" s="19">
        <v>10</v>
      </c>
      <c r="B11" s="17" t="str">
        <f>IF(Plasmids!B11&lt;&gt;"",Plasmids!B11,"")</f>
        <v/>
      </c>
      <c r="C11" s="2" t="str">
        <f>IF(Plasmids!C11&lt;&gt;"",Plasmids!C11,"")</f>
        <v/>
      </c>
      <c r="D11" s="66" t="str">
        <f>IF(Plasmids!F11&lt;&gt;"",Plasmids!F11,"")</f>
        <v/>
      </c>
      <c r="E11" s="61"/>
      <c r="F11" s="79"/>
      <c r="G11" s="113"/>
      <c r="H11" s="110"/>
      <c r="I11" s="168"/>
      <c r="J11" s="95" t="str">
        <f t="shared" si="0"/>
        <v/>
      </c>
      <c r="K11" s="107" t="str">
        <f t="shared" si="1"/>
        <v/>
      </c>
      <c r="L11" s="110"/>
      <c r="M11" s="141" t="str">
        <f t="shared" si="6"/>
        <v/>
      </c>
      <c r="N11" s="69" t="str">
        <f t="shared" si="7"/>
        <v/>
      </c>
      <c r="O11" s="110"/>
      <c r="P11" s="67" t="str">
        <f t="shared" si="8"/>
        <v/>
      </c>
      <c r="Q11" s="68" t="str">
        <f t="shared" si="9"/>
        <v/>
      </c>
      <c r="R11" s="61"/>
      <c r="S11" s="55" t="str">
        <f t="shared" si="10"/>
        <v/>
      </c>
      <c r="T11" s="69" t="str">
        <f t="shared" si="11"/>
        <v/>
      </c>
      <c r="U11" s="15" t="str">
        <f t="shared" si="12"/>
        <v/>
      </c>
      <c r="V11" s="70" t="str">
        <f t="shared" si="13"/>
        <v/>
      </c>
      <c r="W11" s="67" t="str">
        <f t="shared" si="14"/>
        <v/>
      </c>
      <c r="X11" s="61"/>
      <c r="Y11" s="145" t="str">
        <f t="shared" si="5"/>
        <v/>
      </c>
      <c r="Z11" s="116" t="str">
        <f t="shared" si="15"/>
        <v/>
      </c>
      <c r="AA11" s="61"/>
      <c r="AB11" s="13" t="s">
        <v>25</v>
      </c>
      <c r="AC11" s="170" t="str">
        <f>IF(AC4&lt;&gt;"",SUMIF(U2:U51,"=Feed",V2:V101),"")</f>
        <v/>
      </c>
      <c r="AD11" s="171"/>
      <c r="AF11" s="13" t="s">
        <v>30</v>
      </c>
      <c r="AG11" s="170" t="str">
        <f>IF(AG4&lt;&gt;"",SUMIF(U2:U51,"=Enh2",V2:V101),"")</f>
        <v/>
      </c>
      <c r="AH11" s="171"/>
    </row>
    <row r="12" spans="1:34" s="6" customFormat="1" ht="22.1" customHeight="1">
      <c r="A12" s="18">
        <v>11</v>
      </c>
      <c r="B12" s="16" t="str">
        <f>IF(Plasmids!B12&lt;&gt;"",Plasmids!B12,"")</f>
        <v/>
      </c>
      <c r="C12" s="1" t="str">
        <f>IF(Plasmids!C12&lt;&gt;"",Plasmids!C12,"")</f>
        <v/>
      </c>
      <c r="D12" s="73" t="str">
        <f>IF(Plasmids!F12&lt;&gt;"",Plasmids!F12,"")</f>
        <v/>
      </c>
      <c r="E12" s="61"/>
      <c r="F12" s="74"/>
      <c r="G12" s="114"/>
      <c r="H12" s="110"/>
      <c r="I12" s="167"/>
      <c r="J12" s="96" t="str">
        <f t="shared" si="0"/>
        <v/>
      </c>
      <c r="K12" s="108" t="str">
        <f t="shared" si="1"/>
        <v/>
      </c>
      <c r="L12" s="110"/>
      <c r="M12" s="142" t="str">
        <f t="shared" si="6"/>
        <v/>
      </c>
      <c r="N12" s="77" t="str">
        <f t="shared" si="7"/>
        <v/>
      </c>
      <c r="O12" s="110"/>
      <c r="P12" s="75" t="str">
        <f t="shared" si="8"/>
        <v/>
      </c>
      <c r="Q12" s="76" t="str">
        <f t="shared" si="9"/>
        <v/>
      </c>
      <c r="R12" s="61"/>
      <c r="S12" s="56" t="str">
        <f t="shared" si="10"/>
        <v/>
      </c>
      <c r="T12" s="77" t="str">
        <f t="shared" si="11"/>
        <v/>
      </c>
      <c r="U12" s="14" t="str">
        <f t="shared" si="12"/>
        <v/>
      </c>
      <c r="V12" s="78" t="str">
        <f t="shared" si="13"/>
        <v/>
      </c>
      <c r="W12" s="75" t="str">
        <f t="shared" si="14"/>
        <v/>
      </c>
      <c r="X12" s="61"/>
      <c r="Y12" s="146" t="str">
        <f t="shared" si="5"/>
        <v/>
      </c>
      <c r="Z12" s="117" t="str">
        <f t="shared" si="15"/>
        <v/>
      </c>
      <c r="AA12" s="61"/>
      <c r="AB12" s="43"/>
      <c r="AC12" s="43"/>
      <c r="AD12" s="43"/>
    </row>
    <row r="13" spans="1:34" s="6" customFormat="1" ht="22.1" customHeight="1">
      <c r="A13" s="19">
        <v>12</v>
      </c>
      <c r="B13" s="17" t="str">
        <f>IF(Plasmids!B13&lt;&gt;"",Plasmids!B13,"")</f>
        <v/>
      </c>
      <c r="C13" s="2" t="str">
        <f>IF(Plasmids!C13&lt;&gt;"",Plasmids!C13,"")</f>
        <v/>
      </c>
      <c r="D13" s="66" t="str">
        <f>IF(Plasmids!F13&lt;&gt;"",Plasmids!F13,"")</f>
        <v/>
      </c>
      <c r="E13" s="61"/>
      <c r="F13" s="79"/>
      <c r="G13" s="113"/>
      <c r="H13" s="110"/>
      <c r="I13" s="168"/>
      <c r="J13" s="95" t="str">
        <f t="shared" si="0"/>
        <v/>
      </c>
      <c r="K13" s="107" t="str">
        <f t="shared" si="1"/>
        <v/>
      </c>
      <c r="L13" s="110"/>
      <c r="M13" s="141" t="str">
        <f t="shared" si="6"/>
        <v/>
      </c>
      <c r="N13" s="69" t="str">
        <f t="shared" si="7"/>
        <v/>
      </c>
      <c r="O13" s="110"/>
      <c r="P13" s="67" t="str">
        <f t="shared" si="8"/>
        <v/>
      </c>
      <c r="Q13" s="68" t="str">
        <f t="shared" si="9"/>
        <v/>
      </c>
      <c r="R13" s="61"/>
      <c r="S13" s="55" t="str">
        <f t="shared" si="10"/>
        <v/>
      </c>
      <c r="T13" s="69" t="str">
        <f t="shared" si="11"/>
        <v/>
      </c>
      <c r="U13" s="15" t="str">
        <f t="shared" si="12"/>
        <v/>
      </c>
      <c r="V13" s="70" t="str">
        <f t="shared" si="13"/>
        <v/>
      </c>
      <c r="W13" s="67" t="str">
        <f t="shared" si="14"/>
        <v/>
      </c>
      <c r="X13" s="61"/>
      <c r="Y13" s="145" t="str">
        <f t="shared" si="5"/>
        <v/>
      </c>
      <c r="Z13" s="116" t="str">
        <f t="shared" si="15"/>
        <v/>
      </c>
      <c r="AA13" s="61"/>
      <c r="AD13" s="13" t="s">
        <v>16</v>
      </c>
      <c r="AE13" s="170" t="str">
        <f>IF(OR(AC4&lt;&gt;"",AG4&lt;&gt;""),SUM(W2:W101)/1000,"")</f>
        <v/>
      </c>
      <c r="AF13" s="171"/>
    </row>
    <row r="14" spans="1:34" s="6" customFormat="1" ht="22.1" customHeight="1" thickBot="1">
      <c r="A14" s="18">
        <v>13</v>
      </c>
      <c r="B14" s="16" t="str">
        <f>IF(Plasmids!B14&lt;&gt;"",Plasmids!B14,"")</f>
        <v/>
      </c>
      <c r="C14" s="1" t="str">
        <f>IF(Plasmids!C14&lt;&gt;"",Plasmids!C14,"")</f>
        <v/>
      </c>
      <c r="D14" s="73" t="str">
        <f>IF(Plasmids!F14&lt;&gt;"",Plasmids!F14,"")</f>
        <v/>
      </c>
      <c r="E14" s="61"/>
      <c r="F14" s="74"/>
      <c r="G14" s="114"/>
      <c r="H14" s="110"/>
      <c r="I14" s="167"/>
      <c r="J14" s="96" t="str">
        <f t="shared" si="0"/>
        <v/>
      </c>
      <c r="K14" s="108" t="str">
        <f t="shared" si="1"/>
        <v/>
      </c>
      <c r="L14" s="110"/>
      <c r="M14" s="142" t="str">
        <f t="shared" si="6"/>
        <v/>
      </c>
      <c r="N14" s="77" t="str">
        <f t="shared" si="7"/>
        <v/>
      </c>
      <c r="O14" s="110"/>
      <c r="P14" s="75" t="str">
        <f t="shared" si="8"/>
        <v/>
      </c>
      <c r="Q14" s="76" t="str">
        <f t="shared" si="9"/>
        <v/>
      </c>
      <c r="R14" s="61"/>
      <c r="S14" s="56" t="str">
        <f t="shared" si="10"/>
        <v/>
      </c>
      <c r="T14" s="77" t="str">
        <f t="shared" si="11"/>
        <v/>
      </c>
      <c r="U14" s="14" t="str">
        <f t="shared" si="12"/>
        <v/>
      </c>
      <c r="V14" s="78" t="str">
        <f t="shared" si="13"/>
        <v/>
      </c>
      <c r="W14" s="75" t="str">
        <f t="shared" si="14"/>
        <v/>
      </c>
      <c r="X14" s="61"/>
      <c r="Y14" s="146" t="str">
        <f t="shared" si="5"/>
        <v/>
      </c>
      <c r="Z14" s="117" t="str">
        <f t="shared" si="15"/>
        <v/>
      </c>
      <c r="AA14" s="61"/>
      <c r="AD14" s="4"/>
      <c r="AE14" s="11"/>
    </row>
    <row r="15" spans="1:34" s="6" customFormat="1" ht="22.1" customHeight="1" thickBot="1">
      <c r="A15" s="19">
        <v>14</v>
      </c>
      <c r="B15" s="17" t="str">
        <f>IF(Plasmids!B15&lt;&gt;"",Plasmids!B15,"")</f>
        <v/>
      </c>
      <c r="C15" s="2" t="str">
        <f>IF(Plasmids!C15&lt;&gt;"",Plasmids!C15,"")</f>
        <v/>
      </c>
      <c r="D15" s="66" t="str">
        <f>IF(Plasmids!F15&lt;&gt;"",Plasmids!F15,"")</f>
        <v/>
      </c>
      <c r="E15" s="61"/>
      <c r="F15" s="79"/>
      <c r="G15" s="113"/>
      <c r="H15" s="110"/>
      <c r="I15" s="168"/>
      <c r="J15" s="95" t="str">
        <f t="shared" si="0"/>
        <v/>
      </c>
      <c r="K15" s="107" t="str">
        <f t="shared" si="1"/>
        <v/>
      </c>
      <c r="L15" s="110"/>
      <c r="M15" s="141" t="str">
        <f t="shared" si="6"/>
        <v/>
      </c>
      <c r="N15" s="69" t="str">
        <f t="shared" si="7"/>
        <v/>
      </c>
      <c r="O15" s="110"/>
      <c r="P15" s="67" t="str">
        <f t="shared" si="8"/>
        <v/>
      </c>
      <c r="Q15" s="68" t="str">
        <f t="shared" si="9"/>
        <v/>
      </c>
      <c r="R15" s="61"/>
      <c r="S15" s="55" t="str">
        <f t="shared" si="10"/>
        <v/>
      </c>
      <c r="T15" s="69" t="str">
        <f t="shared" si="11"/>
        <v/>
      </c>
      <c r="U15" s="15" t="str">
        <f t="shared" si="12"/>
        <v/>
      </c>
      <c r="V15" s="70" t="str">
        <f t="shared" si="13"/>
        <v/>
      </c>
      <c r="W15" s="67" t="str">
        <f t="shared" si="14"/>
        <v/>
      </c>
      <c r="X15" s="61"/>
      <c r="Y15" s="145" t="str">
        <f t="shared" si="5"/>
        <v/>
      </c>
      <c r="Z15" s="116" t="str">
        <f t="shared" si="15"/>
        <v/>
      </c>
      <c r="AA15" s="61"/>
      <c r="AB15" s="172" t="s">
        <v>31</v>
      </c>
      <c r="AC15" s="173"/>
      <c r="AD15" s="173"/>
      <c r="AE15" s="173"/>
      <c r="AF15" s="173"/>
      <c r="AG15" s="173"/>
      <c r="AH15" s="174"/>
    </row>
    <row r="16" spans="1:34" s="6" customFormat="1" ht="22.1" customHeight="1" thickBot="1">
      <c r="A16" s="18">
        <v>15</v>
      </c>
      <c r="B16" s="16" t="str">
        <f>IF(Plasmids!B16&lt;&gt;"",Plasmids!B16,"")</f>
        <v/>
      </c>
      <c r="C16" s="1" t="str">
        <f>IF(Plasmids!C16&lt;&gt;"",Plasmids!C16,"")</f>
        <v/>
      </c>
      <c r="D16" s="73" t="str">
        <f>IF(Plasmids!F16&lt;&gt;"",Plasmids!F16,"")</f>
        <v/>
      </c>
      <c r="E16" s="61"/>
      <c r="F16" s="74"/>
      <c r="G16" s="114"/>
      <c r="H16" s="110"/>
      <c r="I16" s="167"/>
      <c r="J16" s="96" t="str">
        <f t="shared" si="0"/>
        <v/>
      </c>
      <c r="K16" s="108" t="str">
        <f t="shared" si="1"/>
        <v/>
      </c>
      <c r="L16" s="110"/>
      <c r="M16" s="142" t="str">
        <f t="shared" si="6"/>
        <v/>
      </c>
      <c r="N16" s="77" t="str">
        <f t="shared" si="7"/>
        <v/>
      </c>
      <c r="O16" s="110"/>
      <c r="P16" s="75" t="str">
        <f t="shared" si="8"/>
        <v/>
      </c>
      <c r="Q16" s="76" t="str">
        <f t="shared" si="9"/>
        <v/>
      </c>
      <c r="R16" s="61"/>
      <c r="S16" s="56" t="str">
        <f t="shared" si="10"/>
        <v/>
      </c>
      <c r="T16" s="77" t="str">
        <f t="shared" si="11"/>
        <v/>
      </c>
      <c r="U16" s="14" t="str">
        <f t="shared" si="12"/>
        <v/>
      </c>
      <c r="V16" s="78" t="str">
        <f t="shared" si="13"/>
        <v/>
      </c>
      <c r="W16" s="75" t="str">
        <f t="shared" si="14"/>
        <v/>
      </c>
      <c r="X16" s="61"/>
      <c r="Y16" s="146" t="str">
        <f t="shared" si="5"/>
        <v/>
      </c>
      <c r="Z16" s="117" t="str">
        <f t="shared" si="15"/>
        <v/>
      </c>
      <c r="AA16" s="61"/>
      <c r="AB16" s="172" t="s">
        <v>19</v>
      </c>
      <c r="AC16" s="173"/>
      <c r="AD16" s="174"/>
      <c r="AE16" s="43"/>
      <c r="AF16" s="172" t="s">
        <v>26</v>
      </c>
      <c r="AG16" s="173"/>
      <c r="AH16" s="174"/>
    </row>
    <row r="17" spans="1:34" s="6" customFormat="1" ht="22.1" customHeight="1" thickBot="1">
      <c r="A17" s="19">
        <v>16</v>
      </c>
      <c r="B17" s="17" t="str">
        <f>IF(Plasmids!B17&lt;&gt;"",Plasmids!B17,"")</f>
        <v/>
      </c>
      <c r="C17" s="2" t="str">
        <f>IF(Plasmids!C17&lt;&gt;"",Plasmids!C17,"")</f>
        <v/>
      </c>
      <c r="D17" s="66" t="str">
        <f>IF(Plasmids!F17&lt;&gt;"",Plasmids!F17,"")</f>
        <v/>
      </c>
      <c r="E17" s="61"/>
      <c r="F17" s="79"/>
      <c r="G17" s="113"/>
      <c r="H17" s="110"/>
      <c r="I17" s="168"/>
      <c r="J17" s="95" t="str">
        <f t="shared" si="0"/>
        <v/>
      </c>
      <c r="K17" s="107" t="str">
        <f t="shared" si="1"/>
        <v/>
      </c>
      <c r="L17" s="110"/>
      <c r="M17" s="141" t="str">
        <f t="shared" si="6"/>
        <v/>
      </c>
      <c r="N17" s="69" t="str">
        <f t="shared" si="7"/>
        <v/>
      </c>
      <c r="O17" s="110"/>
      <c r="P17" s="67" t="str">
        <f t="shared" si="8"/>
        <v/>
      </c>
      <c r="Q17" s="68" t="str">
        <f t="shared" si="9"/>
        <v/>
      </c>
      <c r="R17" s="61"/>
      <c r="S17" s="55" t="str">
        <f t="shared" si="10"/>
        <v/>
      </c>
      <c r="T17" s="69" t="str">
        <f t="shared" si="11"/>
        <v/>
      </c>
      <c r="U17" s="15" t="str">
        <f t="shared" si="12"/>
        <v/>
      </c>
      <c r="V17" s="70" t="str">
        <f t="shared" si="13"/>
        <v/>
      </c>
      <c r="W17" s="67" t="str">
        <f t="shared" si="14"/>
        <v/>
      </c>
      <c r="X17" s="61"/>
      <c r="Y17" s="145" t="str">
        <f t="shared" si="5"/>
        <v/>
      </c>
      <c r="Z17" s="116" t="str">
        <f t="shared" si="15"/>
        <v/>
      </c>
      <c r="AA17" s="61"/>
      <c r="AB17" s="175" t="s">
        <v>32</v>
      </c>
      <c r="AC17" s="173"/>
      <c r="AD17" s="174"/>
      <c r="AE17" s="43"/>
      <c r="AF17" s="175" t="s">
        <v>32</v>
      </c>
      <c r="AG17" s="173"/>
      <c r="AH17" s="174"/>
    </row>
    <row r="18" spans="1:34" s="6" customFormat="1" ht="22.1" customHeight="1">
      <c r="A18" s="18">
        <v>17</v>
      </c>
      <c r="B18" s="16" t="str">
        <f>IF(Plasmids!B18&lt;&gt;"",Plasmids!B18,"")</f>
        <v/>
      </c>
      <c r="C18" s="1" t="str">
        <f>IF(Plasmids!C18&lt;&gt;"",Plasmids!C18,"")</f>
        <v/>
      </c>
      <c r="D18" s="73" t="str">
        <f>IF(Plasmids!F18&lt;&gt;"",Plasmids!F18,"")</f>
        <v/>
      </c>
      <c r="E18" s="61"/>
      <c r="F18" s="74"/>
      <c r="G18" s="114"/>
      <c r="H18" s="110"/>
      <c r="I18" s="167"/>
      <c r="J18" s="96" t="str">
        <f t="shared" si="0"/>
        <v/>
      </c>
      <c r="K18" s="108" t="str">
        <f t="shared" si="1"/>
        <v/>
      </c>
      <c r="L18" s="110"/>
      <c r="M18" s="142" t="str">
        <f t="shared" si="6"/>
        <v/>
      </c>
      <c r="N18" s="77" t="str">
        <f t="shared" si="7"/>
        <v/>
      </c>
      <c r="O18" s="110"/>
      <c r="P18" s="75" t="str">
        <f t="shared" si="8"/>
        <v/>
      </c>
      <c r="Q18" s="76" t="str">
        <f t="shared" si="9"/>
        <v/>
      </c>
      <c r="R18" s="61"/>
      <c r="S18" s="56" t="str">
        <f t="shared" si="10"/>
        <v/>
      </c>
      <c r="T18" s="77" t="str">
        <f t="shared" si="11"/>
        <v/>
      </c>
      <c r="U18" s="14" t="str">
        <f t="shared" si="12"/>
        <v/>
      </c>
      <c r="V18" s="78" t="str">
        <f t="shared" si="13"/>
        <v/>
      </c>
      <c r="W18" s="75" t="str">
        <f t="shared" si="14"/>
        <v/>
      </c>
      <c r="X18" s="61"/>
      <c r="Y18" s="146" t="str">
        <f t="shared" si="5"/>
        <v/>
      </c>
      <c r="Z18" s="117" t="str">
        <f t="shared" si="15"/>
        <v/>
      </c>
      <c r="AA18" s="61"/>
      <c r="AB18" s="26" t="s">
        <v>25</v>
      </c>
      <c r="AC18" s="176"/>
      <c r="AD18" s="177"/>
      <c r="AE18" s="44"/>
      <c r="AF18" s="26" t="s">
        <v>28</v>
      </c>
      <c r="AG18" s="178" t="str">
        <f>IF(AG10&lt;&gt;"",AG19*0.1,"")</f>
        <v/>
      </c>
      <c r="AH18" s="177"/>
    </row>
    <row r="19" spans="1:34" s="6" customFormat="1" ht="22.1" customHeight="1">
      <c r="A19" s="19">
        <v>18</v>
      </c>
      <c r="B19" s="17" t="str">
        <f>IF(Plasmids!B19&lt;&gt;"",Plasmids!B19,"")</f>
        <v/>
      </c>
      <c r="C19" s="2" t="str">
        <f>IF(Plasmids!C19&lt;&gt;"",Plasmids!C19,"")</f>
        <v/>
      </c>
      <c r="D19" s="66" t="str">
        <f>IF(Plasmids!F19&lt;&gt;"",Plasmids!F19,"")</f>
        <v/>
      </c>
      <c r="E19" s="61"/>
      <c r="F19" s="79"/>
      <c r="G19" s="113"/>
      <c r="H19" s="110"/>
      <c r="I19" s="168"/>
      <c r="J19" s="95" t="str">
        <f t="shared" si="0"/>
        <v/>
      </c>
      <c r="K19" s="107" t="str">
        <f t="shared" si="1"/>
        <v/>
      </c>
      <c r="L19" s="110"/>
      <c r="M19" s="141" t="str">
        <f t="shared" si="6"/>
        <v/>
      </c>
      <c r="N19" s="69" t="str">
        <f t="shared" si="7"/>
        <v/>
      </c>
      <c r="O19" s="110"/>
      <c r="P19" s="67" t="str">
        <f t="shared" si="8"/>
        <v/>
      </c>
      <c r="Q19" s="68" t="str">
        <f t="shared" si="9"/>
        <v/>
      </c>
      <c r="R19" s="61"/>
      <c r="S19" s="55" t="str">
        <f t="shared" si="10"/>
        <v/>
      </c>
      <c r="T19" s="69" t="str">
        <f t="shared" si="11"/>
        <v/>
      </c>
      <c r="U19" s="15" t="str">
        <f t="shared" si="12"/>
        <v/>
      </c>
      <c r="V19" s="70" t="str">
        <f t="shared" si="13"/>
        <v/>
      </c>
      <c r="W19" s="67" t="str">
        <f t="shared" si="14"/>
        <v/>
      </c>
      <c r="X19" s="61"/>
      <c r="Y19" s="145" t="str">
        <f t="shared" si="5"/>
        <v/>
      </c>
      <c r="Z19" s="116" t="str">
        <f t="shared" si="15"/>
        <v/>
      </c>
      <c r="AA19" s="61"/>
      <c r="AB19" s="13" t="s">
        <v>33</v>
      </c>
      <c r="AC19" s="181" t="str">
        <f>IF(AC10&lt;&gt;"",AC18/6*0.15,"")</f>
        <v/>
      </c>
      <c r="AD19" s="180"/>
      <c r="AE19" s="44"/>
      <c r="AF19" s="13" t="s">
        <v>30</v>
      </c>
      <c r="AG19" s="185"/>
      <c r="AH19" s="180"/>
    </row>
    <row r="20" spans="1:34" s="6" customFormat="1" ht="22.1" customHeight="1">
      <c r="A20" s="18">
        <v>19</v>
      </c>
      <c r="B20" s="16" t="str">
        <f>IF(Plasmids!B20&lt;&gt;"",Plasmids!B20,"")</f>
        <v/>
      </c>
      <c r="C20" s="1" t="str">
        <f>IF(Plasmids!C20&lt;&gt;"",Plasmids!C20,"")</f>
        <v/>
      </c>
      <c r="D20" s="73" t="str">
        <f>IF(Plasmids!F20&lt;&gt;"",Plasmids!F20,"")</f>
        <v/>
      </c>
      <c r="E20" s="61"/>
      <c r="F20" s="74"/>
      <c r="G20" s="114"/>
      <c r="H20" s="110"/>
      <c r="I20" s="167"/>
      <c r="J20" s="96" t="str">
        <f t="shared" si="0"/>
        <v/>
      </c>
      <c r="K20" s="108" t="str">
        <f t="shared" si="1"/>
        <v/>
      </c>
      <c r="L20" s="110"/>
      <c r="M20" s="142" t="str">
        <f t="shared" si="6"/>
        <v/>
      </c>
      <c r="N20" s="77" t="str">
        <f t="shared" si="7"/>
        <v/>
      </c>
      <c r="O20" s="110"/>
      <c r="P20" s="75" t="str">
        <f t="shared" si="8"/>
        <v/>
      </c>
      <c r="Q20" s="76" t="str">
        <f t="shared" si="9"/>
        <v/>
      </c>
      <c r="R20" s="61"/>
      <c r="S20" s="56" t="str">
        <f t="shared" si="10"/>
        <v/>
      </c>
      <c r="T20" s="77" t="str">
        <f t="shared" si="11"/>
        <v/>
      </c>
      <c r="U20" s="14" t="str">
        <f t="shared" si="12"/>
        <v/>
      </c>
      <c r="V20" s="78" t="str">
        <f t="shared" si="13"/>
        <v/>
      </c>
      <c r="W20" s="75" t="str">
        <f t="shared" si="14"/>
        <v/>
      </c>
      <c r="X20" s="61"/>
      <c r="Y20" s="146" t="str">
        <f t="shared" si="5"/>
        <v/>
      </c>
      <c r="Z20" s="117" t="str">
        <f t="shared" si="15"/>
        <v/>
      </c>
      <c r="AA20" s="61"/>
      <c r="AB20" s="13" t="s">
        <v>16</v>
      </c>
      <c r="AC20" s="181" t="str">
        <f>IF(AC10&lt;&gt;"",AC18/6*0.3212993,"")</f>
        <v/>
      </c>
      <c r="AD20" s="180"/>
      <c r="AE20" s="44"/>
      <c r="AF20" s="13" t="s">
        <v>16</v>
      </c>
      <c r="AG20" s="181" t="str">
        <f>IF(AG10&lt;&gt;"",0.2808975*AG19/1.5,"")</f>
        <v/>
      </c>
      <c r="AH20" s="180"/>
    </row>
    <row r="21" spans="1:34" s="6" customFormat="1" ht="22.1" customHeight="1" thickBot="1">
      <c r="A21" s="19">
        <v>20</v>
      </c>
      <c r="B21" s="17" t="str">
        <f>IF(Plasmids!B21&lt;&gt;"",Plasmids!B21,"")</f>
        <v/>
      </c>
      <c r="C21" s="2" t="str">
        <f>IF(Plasmids!C21&lt;&gt;"",Plasmids!C21,"")</f>
        <v/>
      </c>
      <c r="D21" s="66" t="str">
        <f>IF(Plasmids!F21&lt;&gt;"",Plasmids!F21,"")</f>
        <v/>
      </c>
      <c r="E21" s="61"/>
      <c r="F21" s="79"/>
      <c r="G21" s="113"/>
      <c r="H21" s="110"/>
      <c r="I21" s="168"/>
      <c r="J21" s="95" t="str">
        <f t="shared" si="0"/>
        <v/>
      </c>
      <c r="K21" s="107" t="str">
        <f t="shared" si="1"/>
        <v/>
      </c>
      <c r="L21" s="110"/>
      <c r="M21" s="141" t="str">
        <f t="shared" si="6"/>
        <v/>
      </c>
      <c r="N21" s="69" t="str">
        <f t="shared" si="7"/>
        <v/>
      </c>
      <c r="O21" s="110"/>
      <c r="P21" s="67" t="str">
        <f t="shared" si="8"/>
        <v/>
      </c>
      <c r="Q21" s="68" t="str">
        <f t="shared" si="9"/>
        <v/>
      </c>
      <c r="R21" s="61"/>
      <c r="S21" s="55" t="str">
        <f t="shared" si="10"/>
        <v/>
      </c>
      <c r="T21" s="69" t="str">
        <f t="shared" si="11"/>
        <v/>
      </c>
      <c r="U21" s="15" t="str">
        <f t="shared" si="12"/>
        <v/>
      </c>
      <c r="V21" s="70" t="str">
        <f t="shared" si="13"/>
        <v/>
      </c>
      <c r="W21" s="67" t="str">
        <f t="shared" si="14"/>
        <v/>
      </c>
      <c r="X21" s="61"/>
      <c r="Y21" s="145" t="str">
        <f t="shared" si="5"/>
        <v/>
      </c>
      <c r="Z21" s="116" t="str">
        <f t="shared" si="15"/>
        <v/>
      </c>
      <c r="AA21" s="61"/>
      <c r="AB21" s="54" t="s">
        <v>34</v>
      </c>
      <c r="AC21" s="182" t="str">
        <f>IF(AC18&lt;&gt;"",SUM(AC18:AD20),"")</f>
        <v/>
      </c>
      <c r="AD21" s="183"/>
      <c r="AE21" s="44"/>
      <c r="AF21" s="54" t="s">
        <v>34</v>
      </c>
      <c r="AG21" s="182" t="str">
        <f>IF(AG10&lt;&gt;"",SUM(AG18:AG20),"")</f>
        <v/>
      </c>
      <c r="AH21" s="183"/>
    </row>
    <row r="22" spans="1:34" s="6" customFormat="1" ht="22.1" customHeight="1">
      <c r="A22" s="18">
        <v>21</v>
      </c>
      <c r="B22" s="16" t="str">
        <f>IF(Plasmids!B22&lt;&gt;"",Plasmids!B22,"")</f>
        <v/>
      </c>
      <c r="C22" s="1" t="str">
        <f>IF(Plasmids!C22&lt;&gt;"",Plasmids!C22,"")</f>
        <v/>
      </c>
      <c r="D22" s="73" t="str">
        <f>IF(Plasmids!F22&lt;&gt;"",Plasmids!F22,"")</f>
        <v/>
      </c>
      <c r="E22" s="61"/>
      <c r="F22" s="74"/>
      <c r="G22" s="114"/>
      <c r="H22" s="110"/>
      <c r="I22" s="167"/>
      <c r="J22" s="96" t="str">
        <f t="shared" si="0"/>
        <v/>
      </c>
      <c r="K22" s="108" t="str">
        <f t="shared" si="1"/>
        <v/>
      </c>
      <c r="L22" s="110"/>
      <c r="M22" s="142" t="str">
        <f t="shared" si="6"/>
        <v/>
      </c>
      <c r="N22" s="77" t="str">
        <f t="shared" si="7"/>
        <v/>
      </c>
      <c r="O22" s="110"/>
      <c r="P22" s="75" t="str">
        <f t="shared" si="8"/>
        <v/>
      </c>
      <c r="Q22" s="76" t="str">
        <f t="shared" si="9"/>
        <v/>
      </c>
      <c r="R22" s="61"/>
      <c r="S22" s="56" t="str">
        <f t="shared" si="10"/>
        <v/>
      </c>
      <c r="T22" s="77" t="str">
        <f t="shared" si="11"/>
        <v/>
      </c>
      <c r="U22" s="14" t="str">
        <f t="shared" si="12"/>
        <v/>
      </c>
      <c r="V22" s="78" t="str">
        <f t="shared" si="13"/>
        <v/>
      </c>
      <c r="W22" s="75" t="str">
        <f t="shared" si="14"/>
        <v/>
      </c>
      <c r="X22" s="61"/>
      <c r="Y22" s="146" t="str">
        <f t="shared" si="5"/>
        <v/>
      </c>
      <c r="Z22" s="117" t="str">
        <f t="shared" si="15"/>
        <v/>
      </c>
      <c r="AA22" s="61"/>
      <c r="AB22" s="25" t="s">
        <v>35</v>
      </c>
      <c r="AC22" s="184"/>
      <c r="AD22" s="177"/>
      <c r="AE22" s="44"/>
      <c r="AF22" s="25" t="s">
        <v>35</v>
      </c>
      <c r="AG22" s="184"/>
      <c r="AH22" s="177"/>
    </row>
    <row r="23" spans="1:34" s="6" customFormat="1" ht="22.1" customHeight="1">
      <c r="A23" s="19">
        <v>22</v>
      </c>
      <c r="B23" s="17" t="str">
        <f>IF(Plasmids!B23&lt;&gt;"",Plasmids!B23,"")</f>
        <v/>
      </c>
      <c r="C23" s="2" t="str">
        <f>IF(Plasmids!C23&lt;&gt;"",Plasmids!C23,"")</f>
        <v/>
      </c>
      <c r="D23" s="66" t="str">
        <f>IF(Plasmids!F23&lt;&gt;"",Plasmids!F23,"")</f>
        <v/>
      </c>
      <c r="E23" s="61"/>
      <c r="F23" s="79"/>
      <c r="G23" s="113"/>
      <c r="H23" s="110"/>
      <c r="I23" s="168"/>
      <c r="J23" s="95" t="str">
        <f t="shared" si="0"/>
        <v/>
      </c>
      <c r="K23" s="107" t="str">
        <f t="shared" si="1"/>
        <v/>
      </c>
      <c r="L23" s="110"/>
      <c r="M23" s="141" t="str">
        <f t="shared" si="6"/>
        <v/>
      </c>
      <c r="N23" s="69" t="str">
        <f t="shared" si="7"/>
        <v/>
      </c>
      <c r="O23" s="110"/>
      <c r="P23" s="67" t="str">
        <f t="shared" si="8"/>
        <v/>
      </c>
      <c r="Q23" s="68" t="str">
        <f t="shared" si="9"/>
        <v/>
      </c>
      <c r="R23" s="61"/>
      <c r="S23" s="55" t="str">
        <f t="shared" si="10"/>
        <v/>
      </c>
      <c r="T23" s="69" t="str">
        <f t="shared" si="11"/>
        <v/>
      </c>
      <c r="U23" s="15" t="str">
        <f t="shared" si="12"/>
        <v/>
      </c>
      <c r="V23" s="70" t="str">
        <f t="shared" si="13"/>
        <v/>
      </c>
      <c r="W23" s="67" t="str">
        <f t="shared" si="14"/>
        <v/>
      </c>
      <c r="X23" s="61"/>
      <c r="Y23" s="145" t="str">
        <f t="shared" si="5"/>
        <v/>
      </c>
      <c r="Z23" s="116" t="str">
        <f t="shared" si="15"/>
        <v/>
      </c>
      <c r="AA23" s="61"/>
      <c r="AB23" s="13" t="s">
        <v>36</v>
      </c>
      <c r="AC23" s="179" t="str">
        <f>IF(AC10&lt;&gt;"",AC22/25*6.47111603608847,"")</f>
        <v/>
      </c>
      <c r="AD23" s="180"/>
      <c r="AE23" s="44"/>
      <c r="AF23" s="13" t="s">
        <v>36</v>
      </c>
      <c r="AG23" s="179" t="str">
        <f>IF(AG10&lt;&gt;"",AG22/25*1.9308975,"")</f>
        <v/>
      </c>
      <c r="AH23" s="180"/>
    </row>
    <row r="24" spans="1:34" s="6" customFormat="1" ht="22.1" customHeight="1">
      <c r="A24" s="18">
        <v>23</v>
      </c>
      <c r="B24" s="16" t="str">
        <f>IF(Plasmids!B24&lt;&gt;"",Plasmids!B24,"")</f>
        <v/>
      </c>
      <c r="C24" s="1" t="str">
        <f>IF(Plasmids!C24&lt;&gt;"",Plasmids!C24,"")</f>
        <v/>
      </c>
      <c r="D24" s="73" t="str">
        <f>IF(Plasmids!F24&lt;&gt;"",Plasmids!F24,"")</f>
        <v/>
      </c>
      <c r="E24" s="61"/>
      <c r="F24" s="74"/>
      <c r="G24" s="114"/>
      <c r="H24" s="110"/>
      <c r="I24" s="167"/>
      <c r="J24" s="96" t="str">
        <f t="shared" si="0"/>
        <v/>
      </c>
      <c r="K24" s="108" t="str">
        <f t="shared" si="1"/>
        <v/>
      </c>
      <c r="L24" s="110"/>
      <c r="M24" s="142" t="str">
        <f t="shared" si="6"/>
        <v/>
      </c>
      <c r="N24" s="77" t="str">
        <f t="shared" si="7"/>
        <v/>
      </c>
      <c r="O24" s="110"/>
      <c r="P24" s="75" t="str">
        <f t="shared" si="8"/>
        <v/>
      </c>
      <c r="Q24" s="76" t="str">
        <f t="shared" si="9"/>
        <v/>
      </c>
      <c r="R24" s="61"/>
      <c r="S24" s="56" t="str">
        <f t="shared" si="10"/>
        <v/>
      </c>
      <c r="T24" s="77" t="str">
        <f t="shared" si="11"/>
        <v/>
      </c>
      <c r="U24" s="14" t="str">
        <f t="shared" si="12"/>
        <v/>
      </c>
      <c r="V24" s="78" t="str">
        <f t="shared" si="13"/>
        <v/>
      </c>
      <c r="W24" s="75" t="str">
        <f t="shared" si="14"/>
        <v/>
      </c>
      <c r="X24" s="61"/>
      <c r="Y24" s="146" t="str">
        <f t="shared" si="5"/>
        <v/>
      </c>
      <c r="Z24" s="117" t="str">
        <f t="shared" si="15"/>
        <v/>
      </c>
      <c r="AA24" s="61"/>
    </row>
    <row r="25" spans="1:34" s="6" customFormat="1" ht="22.1" customHeight="1">
      <c r="A25" s="19">
        <v>24</v>
      </c>
      <c r="B25" s="17" t="str">
        <f>IF(Plasmids!B25&lt;&gt;"",Plasmids!B25,"")</f>
        <v/>
      </c>
      <c r="C25" s="2" t="str">
        <f>IF(Plasmids!C25&lt;&gt;"",Plasmids!C25,"")</f>
        <v/>
      </c>
      <c r="D25" s="66" t="str">
        <f>IF(Plasmids!F25&lt;&gt;"",Plasmids!F25,"")</f>
        <v/>
      </c>
      <c r="E25" s="61"/>
      <c r="F25" s="79"/>
      <c r="G25" s="113"/>
      <c r="H25" s="110"/>
      <c r="I25" s="168"/>
      <c r="J25" s="95" t="str">
        <f t="shared" si="0"/>
        <v/>
      </c>
      <c r="K25" s="107" t="str">
        <f t="shared" si="1"/>
        <v/>
      </c>
      <c r="L25" s="110"/>
      <c r="M25" s="141" t="str">
        <f t="shared" si="6"/>
        <v/>
      </c>
      <c r="N25" s="69" t="str">
        <f t="shared" si="7"/>
        <v/>
      </c>
      <c r="O25" s="110"/>
      <c r="P25" s="67" t="str">
        <f t="shared" si="8"/>
        <v/>
      </c>
      <c r="Q25" s="68" t="str">
        <f t="shared" si="9"/>
        <v/>
      </c>
      <c r="R25" s="61"/>
      <c r="S25" s="55" t="str">
        <f t="shared" si="10"/>
        <v/>
      </c>
      <c r="T25" s="69" t="str">
        <f t="shared" si="11"/>
        <v/>
      </c>
      <c r="U25" s="15" t="str">
        <f t="shared" si="12"/>
        <v/>
      </c>
      <c r="V25" s="70" t="str">
        <f t="shared" si="13"/>
        <v/>
      </c>
      <c r="W25" s="67" t="str">
        <f t="shared" si="14"/>
        <v/>
      </c>
      <c r="X25" s="61"/>
      <c r="Y25" s="145" t="str">
        <f t="shared" si="5"/>
        <v/>
      </c>
      <c r="Z25" s="116" t="str">
        <f t="shared" si="15"/>
        <v/>
      </c>
      <c r="AA25" s="61"/>
    </row>
    <row r="26" spans="1:34" s="6" customFormat="1" ht="22.1" customHeight="1">
      <c r="A26" s="18">
        <v>25</v>
      </c>
      <c r="B26" s="16" t="str">
        <f>IF(Plasmids!B26&lt;&gt;"",Plasmids!B26,"")</f>
        <v/>
      </c>
      <c r="C26" s="1" t="str">
        <f>IF(Plasmids!C26&lt;&gt;"",Plasmids!C26,"")</f>
        <v/>
      </c>
      <c r="D26" s="73" t="str">
        <f>IF(Plasmids!F26&lt;&gt;"",Plasmids!F26,"")</f>
        <v/>
      </c>
      <c r="E26" s="61"/>
      <c r="F26" s="74"/>
      <c r="G26" s="114"/>
      <c r="H26" s="110"/>
      <c r="I26" s="167"/>
      <c r="J26" s="96" t="str">
        <f t="shared" si="0"/>
        <v/>
      </c>
      <c r="K26" s="108" t="str">
        <f t="shared" si="1"/>
        <v/>
      </c>
      <c r="L26" s="110"/>
      <c r="M26" s="142" t="str">
        <f t="shared" si="6"/>
        <v/>
      </c>
      <c r="N26" s="77" t="str">
        <f t="shared" si="7"/>
        <v/>
      </c>
      <c r="O26" s="110"/>
      <c r="P26" s="75" t="str">
        <f t="shared" si="8"/>
        <v/>
      </c>
      <c r="Q26" s="76" t="str">
        <f t="shared" si="9"/>
        <v/>
      </c>
      <c r="R26" s="61"/>
      <c r="S26" s="56" t="str">
        <f t="shared" si="10"/>
        <v/>
      </c>
      <c r="T26" s="77" t="str">
        <f t="shared" si="11"/>
        <v/>
      </c>
      <c r="U26" s="14" t="str">
        <f t="shared" si="12"/>
        <v/>
      </c>
      <c r="V26" s="78" t="str">
        <f t="shared" si="13"/>
        <v/>
      </c>
      <c r="W26" s="75" t="str">
        <f t="shared" si="14"/>
        <v/>
      </c>
      <c r="X26" s="61"/>
      <c r="Y26" s="146" t="str">
        <f t="shared" si="5"/>
        <v/>
      </c>
      <c r="Z26" s="117" t="str">
        <f t="shared" si="15"/>
        <v/>
      </c>
      <c r="AA26" s="61"/>
    </row>
    <row r="27" spans="1:34" s="6" customFormat="1" ht="22.1" customHeight="1">
      <c r="A27" s="19">
        <v>26</v>
      </c>
      <c r="B27" s="17" t="str">
        <f>IF(Plasmids!B27&lt;&gt;"",Plasmids!B27,"")</f>
        <v/>
      </c>
      <c r="C27" s="2" t="str">
        <f>IF(Plasmids!C27&lt;&gt;"",Plasmids!C27,"")</f>
        <v/>
      </c>
      <c r="D27" s="66" t="str">
        <f>IF(Plasmids!F27&lt;&gt;"",Plasmids!F27,"")</f>
        <v/>
      </c>
      <c r="E27" s="61"/>
      <c r="F27" s="79"/>
      <c r="G27" s="113"/>
      <c r="H27" s="110"/>
      <c r="I27" s="168"/>
      <c r="J27" s="95" t="str">
        <f t="shared" si="0"/>
        <v/>
      </c>
      <c r="K27" s="107" t="str">
        <f t="shared" si="1"/>
        <v/>
      </c>
      <c r="L27" s="110"/>
      <c r="M27" s="141" t="str">
        <f t="shared" si="6"/>
        <v/>
      </c>
      <c r="N27" s="69" t="str">
        <f t="shared" si="7"/>
        <v/>
      </c>
      <c r="O27" s="110"/>
      <c r="P27" s="67" t="str">
        <f t="shared" si="8"/>
        <v/>
      </c>
      <c r="Q27" s="68" t="str">
        <f t="shared" si="9"/>
        <v/>
      </c>
      <c r="R27" s="61"/>
      <c r="S27" s="55" t="str">
        <f t="shared" si="10"/>
        <v/>
      </c>
      <c r="T27" s="69" t="str">
        <f t="shared" si="11"/>
        <v/>
      </c>
      <c r="U27" s="15" t="str">
        <f t="shared" si="12"/>
        <v/>
      </c>
      <c r="V27" s="70" t="str">
        <f t="shared" si="13"/>
        <v/>
      </c>
      <c r="W27" s="67" t="str">
        <f t="shared" si="14"/>
        <v/>
      </c>
      <c r="X27" s="61"/>
      <c r="Y27" s="145" t="str">
        <f t="shared" si="5"/>
        <v/>
      </c>
      <c r="Z27" s="116" t="str">
        <f t="shared" si="15"/>
        <v/>
      </c>
      <c r="AA27" s="61"/>
    </row>
    <row r="28" spans="1:34" s="6" customFormat="1" ht="22.1" customHeight="1">
      <c r="A28" s="18">
        <v>27</v>
      </c>
      <c r="B28" s="16" t="str">
        <f>IF(Plasmids!B28&lt;&gt;"",Plasmids!B28,"")</f>
        <v/>
      </c>
      <c r="C28" s="1" t="str">
        <f>IF(Plasmids!C28&lt;&gt;"",Plasmids!C28,"")</f>
        <v/>
      </c>
      <c r="D28" s="73" t="str">
        <f>IF(Plasmids!F28&lt;&gt;"",Plasmids!F28,"")</f>
        <v/>
      </c>
      <c r="E28" s="61"/>
      <c r="F28" s="74"/>
      <c r="G28" s="114"/>
      <c r="H28" s="110"/>
      <c r="I28" s="167"/>
      <c r="J28" s="96" t="str">
        <f t="shared" si="0"/>
        <v/>
      </c>
      <c r="K28" s="108" t="str">
        <f t="shared" si="1"/>
        <v/>
      </c>
      <c r="L28" s="110"/>
      <c r="M28" s="142" t="str">
        <f t="shared" si="6"/>
        <v/>
      </c>
      <c r="N28" s="77" t="str">
        <f t="shared" si="7"/>
        <v/>
      </c>
      <c r="O28" s="110"/>
      <c r="P28" s="75" t="str">
        <f t="shared" si="8"/>
        <v/>
      </c>
      <c r="Q28" s="76" t="str">
        <f t="shared" si="9"/>
        <v/>
      </c>
      <c r="R28" s="61"/>
      <c r="S28" s="56" t="str">
        <f t="shared" si="10"/>
        <v/>
      </c>
      <c r="T28" s="77" t="str">
        <f t="shared" si="11"/>
        <v/>
      </c>
      <c r="U28" s="14" t="str">
        <f t="shared" si="12"/>
        <v/>
      </c>
      <c r="V28" s="78" t="str">
        <f t="shared" si="13"/>
        <v/>
      </c>
      <c r="W28" s="75" t="str">
        <f t="shared" si="14"/>
        <v/>
      </c>
      <c r="X28" s="61"/>
      <c r="Y28" s="146" t="str">
        <f t="shared" si="5"/>
        <v/>
      </c>
      <c r="Z28" s="117" t="str">
        <f t="shared" si="15"/>
        <v/>
      </c>
      <c r="AA28" s="61"/>
    </row>
    <row r="29" spans="1:34" s="6" customFormat="1" ht="22.1" customHeight="1">
      <c r="A29" s="19">
        <v>28</v>
      </c>
      <c r="B29" s="17" t="str">
        <f>IF(Plasmids!B29&lt;&gt;"",Plasmids!B29,"")</f>
        <v/>
      </c>
      <c r="C29" s="2" t="str">
        <f>IF(Plasmids!C29&lt;&gt;"",Plasmids!C29,"")</f>
        <v/>
      </c>
      <c r="D29" s="66" t="str">
        <f>IF(Plasmids!F29&lt;&gt;"",Plasmids!F29,"")</f>
        <v/>
      </c>
      <c r="E29" s="61"/>
      <c r="F29" s="79"/>
      <c r="G29" s="113"/>
      <c r="H29" s="110"/>
      <c r="I29" s="168"/>
      <c r="J29" s="95" t="str">
        <f t="shared" si="0"/>
        <v/>
      </c>
      <c r="K29" s="107" t="str">
        <f t="shared" si="1"/>
        <v/>
      </c>
      <c r="L29" s="110"/>
      <c r="M29" s="141" t="str">
        <f t="shared" si="6"/>
        <v/>
      </c>
      <c r="N29" s="69" t="str">
        <f t="shared" si="7"/>
        <v/>
      </c>
      <c r="O29" s="110"/>
      <c r="P29" s="67" t="str">
        <f t="shared" si="8"/>
        <v/>
      </c>
      <c r="Q29" s="68" t="str">
        <f t="shared" si="9"/>
        <v/>
      </c>
      <c r="R29" s="61"/>
      <c r="S29" s="55" t="str">
        <f t="shared" si="10"/>
        <v/>
      </c>
      <c r="T29" s="69" t="str">
        <f t="shared" si="11"/>
        <v/>
      </c>
      <c r="U29" s="15" t="str">
        <f t="shared" si="12"/>
        <v/>
      </c>
      <c r="V29" s="70" t="str">
        <f t="shared" si="13"/>
        <v/>
      </c>
      <c r="W29" s="67" t="str">
        <f t="shared" si="14"/>
        <v/>
      </c>
      <c r="X29" s="61"/>
      <c r="Y29" s="145" t="str">
        <f t="shared" si="5"/>
        <v/>
      </c>
      <c r="Z29" s="116" t="str">
        <f t="shared" si="15"/>
        <v/>
      </c>
      <c r="AA29" s="61"/>
    </row>
    <row r="30" spans="1:34" s="6" customFormat="1" ht="22.1" customHeight="1">
      <c r="A30" s="18">
        <v>29</v>
      </c>
      <c r="B30" s="16" t="str">
        <f>IF(Plasmids!B30&lt;&gt;"",Plasmids!B30,"")</f>
        <v/>
      </c>
      <c r="C30" s="1" t="str">
        <f>IF(Plasmids!C30&lt;&gt;"",Plasmids!C30,"")</f>
        <v/>
      </c>
      <c r="D30" s="73" t="str">
        <f>IF(Plasmids!F30&lt;&gt;"",Plasmids!F30,"")</f>
        <v/>
      </c>
      <c r="E30" s="61"/>
      <c r="F30" s="74"/>
      <c r="G30" s="114"/>
      <c r="H30" s="110"/>
      <c r="I30" s="167"/>
      <c r="J30" s="96" t="str">
        <f t="shared" si="0"/>
        <v/>
      </c>
      <c r="K30" s="108" t="str">
        <f t="shared" si="1"/>
        <v/>
      </c>
      <c r="L30" s="110"/>
      <c r="M30" s="142" t="str">
        <f t="shared" si="6"/>
        <v/>
      </c>
      <c r="N30" s="77" t="str">
        <f t="shared" si="7"/>
        <v/>
      </c>
      <c r="O30" s="110"/>
      <c r="P30" s="75" t="str">
        <f t="shared" si="8"/>
        <v/>
      </c>
      <c r="Q30" s="76" t="str">
        <f t="shared" si="9"/>
        <v/>
      </c>
      <c r="R30" s="61"/>
      <c r="S30" s="56" t="str">
        <f t="shared" si="10"/>
        <v/>
      </c>
      <c r="T30" s="77" t="str">
        <f t="shared" si="11"/>
        <v/>
      </c>
      <c r="U30" s="14" t="str">
        <f t="shared" si="12"/>
        <v/>
      </c>
      <c r="V30" s="78" t="str">
        <f t="shared" si="13"/>
        <v/>
      </c>
      <c r="W30" s="75" t="str">
        <f t="shared" si="14"/>
        <v/>
      </c>
      <c r="X30" s="61"/>
      <c r="Y30" s="146" t="str">
        <f t="shared" si="5"/>
        <v/>
      </c>
      <c r="Z30" s="117" t="str">
        <f t="shared" si="15"/>
        <v/>
      </c>
      <c r="AA30" s="61"/>
    </row>
    <row r="31" spans="1:34" s="6" customFormat="1" ht="22.1" customHeight="1">
      <c r="A31" s="19">
        <v>30</v>
      </c>
      <c r="B31" s="17" t="str">
        <f>IF(Plasmids!B31&lt;&gt;"",Plasmids!B31,"")</f>
        <v/>
      </c>
      <c r="C31" s="2" t="str">
        <f>IF(Plasmids!C31&lt;&gt;"",Plasmids!C31,"")</f>
        <v/>
      </c>
      <c r="D31" s="66" t="str">
        <f>IF(Plasmids!F31&lt;&gt;"",Plasmids!F31,"")</f>
        <v/>
      </c>
      <c r="E31" s="61"/>
      <c r="F31" s="79"/>
      <c r="G31" s="113"/>
      <c r="H31" s="110"/>
      <c r="I31" s="168"/>
      <c r="J31" s="95" t="str">
        <f t="shared" si="0"/>
        <v/>
      </c>
      <c r="K31" s="107" t="str">
        <f t="shared" si="1"/>
        <v/>
      </c>
      <c r="L31" s="110"/>
      <c r="M31" s="141" t="str">
        <f t="shared" si="6"/>
        <v/>
      </c>
      <c r="N31" s="69" t="str">
        <f t="shared" si="7"/>
        <v/>
      </c>
      <c r="O31" s="110"/>
      <c r="P31" s="67" t="str">
        <f t="shared" si="8"/>
        <v/>
      </c>
      <c r="Q31" s="68" t="str">
        <f t="shared" si="9"/>
        <v/>
      </c>
      <c r="R31" s="61"/>
      <c r="S31" s="55" t="str">
        <f t="shared" si="10"/>
        <v/>
      </c>
      <c r="T31" s="69" t="str">
        <f t="shared" si="11"/>
        <v/>
      </c>
      <c r="U31" s="15" t="str">
        <f t="shared" si="12"/>
        <v/>
      </c>
      <c r="V31" s="70" t="str">
        <f t="shared" si="13"/>
        <v/>
      </c>
      <c r="W31" s="67" t="str">
        <f t="shared" si="14"/>
        <v/>
      </c>
      <c r="X31" s="61"/>
      <c r="Y31" s="145" t="str">
        <f t="shared" si="5"/>
        <v/>
      </c>
      <c r="Z31" s="116" t="str">
        <f t="shared" si="15"/>
        <v/>
      </c>
      <c r="AA31" s="61"/>
    </row>
    <row r="32" spans="1:34" s="6" customFormat="1" ht="22.1" customHeight="1">
      <c r="A32" s="18">
        <v>31</v>
      </c>
      <c r="B32" s="16" t="str">
        <f>IF(Plasmids!B32&lt;&gt;"",Plasmids!B32,"")</f>
        <v/>
      </c>
      <c r="C32" s="1" t="str">
        <f>IF(Plasmids!C32&lt;&gt;"",Plasmids!C32,"")</f>
        <v/>
      </c>
      <c r="D32" s="73" t="str">
        <f>IF(Plasmids!F32&lt;&gt;"",Plasmids!F32,"")</f>
        <v/>
      </c>
      <c r="E32" s="61"/>
      <c r="F32" s="74"/>
      <c r="G32" s="114"/>
      <c r="H32" s="110"/>
      <c r="I32" s="167"/>
      <c r="J32" s="96" t="str">
        <f t="shared" si="0"/>
        <v/>
      </c>
      <c r="K32" s="108" t="str">
        <f t="shared" si="1"/>
        <v/>
      </c>
      <c r="L32" s="110"/>
      <c r="M32" s="142" t="str">
        <f t="shared" si="6"/>
        <v/>
      </c>
      <c r="N32" s="77" t="str">
        <f t="shared" si="7"/>
        <v/>
      </c>
      <c r="O32" s="110"/>
      <c r="P32" s="75" t="str">
        <f t="shared" si="8"/>
        <v/>
      </c>
      <c r="Q32" s="76" t="str">
        <f t="shared" si="9"/>
        <v/>
      </c>
      <c r="R32" s="61"/>
      <c r="S32" s="56" t="str">
        <f t="shared" si="10"/>
        <v/>
      </c>
      <c r="T32" s="77" t="str">
        <f t="shared" si="11"/>
        <v/>
      </c>
      <c r="U32" s="14" t="str">
        <f t="shared" si="12"/>
        <v/>
      </c>
      <c r="V32" s="78" t="str">
        <f t="shared" si="13"/>
        <v/>
      </c>
      <c r="W32" s="75" t="str">
        <f t="shared" si="14"/>
        <v/>
      </c>
      <c r="X32" s="61"/>
      <c r="Y32" s="146" t="str">
        <f t="shared" si="5"/>
        <v/>
      </c>
      <c r="Z32" s="117" t="str">
        <f t="shared" si="15"/>
        <v/>
      </c>
      <c r="AA32" s="61"/>
    </row>
    <row r="33" spans="1:27" s="6" customFormat="1" ht="22.1" customHeight="1">
      <c r="A33" s="19">
        <v>32</v>
      </c>
      <c r="B33" s="17" t="str">
        <f>IF(Plasmids!B33&lt;&gt;"",Plasmids!B33,"")</f>
        <v/>
      </c>
      <c r="C33" s="2" t="str">
        <f>IF(Plasmids!C33&lt;&gt;"",Plasmids!C33,"")</f>
        <v/>
      </c>
      <c r="D33" s="66" t="str">
        <f>IF(Plasmids!F33&lt;&gt;"",Plasmids!F33,"")</f>
        <v/>
      </c>
      <c r="E33" s="61"/>
      <c r="F33" s="79"/>
      <c r="G33" s="113"/>
      <c r="H33" s="110"/>
      <c r="I33" s="168"/>
      <c r="J33" s="95" t="str">
        <f t="shared" si="0"/>
        <v/>
      </c>
      <c r="K33" s="107" t="str">
        <f t="shared" si="1"/>
        <v/>
      </c>
      <c r="L33" s="110"/>
      <c r="M33" s="141" t="str">
        <f t="shared" si="6"/>
        <v/>
      </c>
      <c r="N33" s="69" t="str">
        <f t="shared" si="7"/>
        <v/>
      </c>
      <c r="O33" s="110"/>
      <c r="P33" s="67" t="str">
        <f t="shared" si="8"/>
        <v/>
      </c>
      <c r="Q33" s="68" t="str">
        <f t="shared" si="9"/>
        <v/>
      </c>
      <c r="R33" s="61"/>
      <c r="S33" s="55" t="str">
        <f t="shared" si="10"/>
        <v/>
      </c>
      <c r="T33" s="69" t="str">
        <f t="shared" si="11"/>
        <v/>
      </c>
      <c r="U33" s="15" t="str">
        <f t="shared" si="12"/>
        <v/>
      </c>
      <c r="V33" s="70" t="str">
        <f t="shared" si="13"/>
        <v/>
      </c>
      <c r="W33" s="67" t="str">
        <f t="shared" si="14"/>
        <v/>
      </c>
      <c r="X33" s="61"/>
      <c r="Y33" s="145" t="str">
        <f t="shared" si="5"/>
        <v/>
      </c>
      <c r="Z33" s="116" t="str">
        <f t="shared" si="15"/>
        <v/>
      </c>
      <c r="AA33" s="61"/>
    </row>
    <row r="34" spans="1:27" s="6" customFormat="1" ht="22.1" customHeight="1">
      <c r="A34" s="18">
        <v>33</v>
      </c>
      <c r="B34" s="16" t="str">
        <f>IF(Plasmids!B34&lt;&gt;"",Plasmids!B34,"")</f>
        <v/>
      </c>
      <c r="C34" s="1" t="str">
        <f>IF(Plasmids!C34&lt;&gt;"",Plasmids!C34,"")</f>
        <v/>
      </c>
      <c r="D34" s="73" t="str">
        <f>IF(Plasmids!F34&lt;&gt;"",Plasmids!F34,"")</f>
        <v/>
      </c>
      <c r="E34" s="61"/>
      <c r="F34" s="74"/>
      <c r="G34" s="114"/>
      <c r="H34" s="110"/>
      <c r="I34" s="167"/>
      <c r="J34" s="96" t="str">
        <f t="shared" ref="J34:J65" si="16">IF(I34&lt;&gt;"",G34*IF(F34="ExpiCHO-S",6,3)/I34,"")</f>
        <v/>
      </c>
      <c r="K34" s="108" t="str">
        <f t="shared" ref="K34:K65" si="17">IF(J34&lt;&gt;"",G34-J34,"")</f>
        <v/>
      </c>
      <c r="L34" s="110"/>
      <c r="M34" s="142" t="str">
        <f t="shared" si="6"/>
        <v/>
      </c>
      <c r="N34" s="77" t="str">
        <f t="shared" si="7"/>
        <v/>
      </c>
      <c r="O34" s="110"/>
      <c r="P34" s="75" t="str">
        <f t="shared" si="8"/>
        <v/>
      </c>
      <c r="Q34" s="76" t="str">
        <f t="shared" si="9"/>
        <v/>
      </c>
      <c r="R34" s="61"/>
      <c r="S34" s="56" t="str">
        <f t="shared" si="10"/>
        <v/>
      </c>
      <c r="T34" s="77" t="str">
        <f t="shared" si="11"/>
        <v/>
      </c>
      <c r="U34" s="14" t="str">
        <f t="shared" si="12"/>
        <v/>
      </c>
      <c r="V34" s="78" t="str">
        <f t="shared" si="13"/>
        <v/>
      </c>
      <c r="W34" s="75" t="str">
        <f t="shared" si="14"/>
        <v/>
      </c>
      <c r="X34" s="61"/>
      <c r="Y34" s="146" t="str">
        <f t="shared" ref="Y34:Y65" si="18">IF(G34&lt;&gt;"",G34+V34+(M34+N34+P34+Q34+T34+W34)/1000,"")</f>
        <v/>
      </c>
      <c r="Z34" s="117" t="str">
        <f t="shared" si="15"/>
        <v/>
      </c>
      <c r="AA34" s="61"/>
    </row>
    <row r="35" spans="1:27" s="6" customFormat="1" ht="22.1" customHeight="1">
      <c r="A35" s="19">
        <v>34</v>
      </c>
      <c r="B35" s="17" t="str">
        <f>IF(Plasmids!B35&lt;&gt;"",Plasmids!B35,"")</f>
        <v/>
      </c>
      <c r="C35" s="2" t="str">
        <f>IF(Plasmids!C35&lt;&gt;"",Plasmids!C35,"")</f>
        <v/>
      </c>
      <c r="D35" s="66" t="str">
        <f>IF(Plasmids!F35&lt;&gt;"",Plasmids!F35,"")</f>
        <v/>
      </c>
      <c r="E35" s="61"/>
      <c r="F35" s="79"/>
      <c r="G35" s="113"/>
      <c r="H35" s="110"/>
      <c r="I35" s="168"/>
      <c r="J35" s="95" t="str">
        <f t="shared" si="16"/>
        <v/>
      </c>
      <c r="K35" s="107" t="str">
        <f t="shared" si="17"/>
        <v/>
      </c>
      <c r="L35" s="110"/>
      <c r="M35" s="141" t="str">
        <f t="shared" si="6"/>
        <v/>
      </c>
      <c r="N35" s="69" t="str">
        <f t="shared" si="7"/>
        <v/>
      </c>
      <c r="O35" s="110"/>
      <c r="P35" s="67" t="str">
        <f t="shared" si="8"/>
        <v/>
      </c>
      <c r="Q35" s="68" t="str">
        <f t="shared" si="9"/>
        <v/>
      </c>
      <c r="R35" s="61"/>
      <c r="S35" s="55" t="str">
        <f t="shared" si="10"/>
        <v/>
      </c>
      <c r="T35" s="69" t="str">
        <f t="shared" si="11"/>
        <v/>
      </c>
      <c r="U35" s="15" t="str">
        <f t="shared" si="12"/>
        <v/>
      </c>
      <c r="V35" s="70" t="str">
        <f t="shared" si="13"/>
        <v/>
      </c>
      <c r="W35" s="67" t="str">
        <f t="shared" si="14"/>
        <v/>
      </c>
      <c r="X35" s="61"/>
      <c r="Y35" s="145" t="str">
        <f t="shared" si="18"/>
        <v/>
      </c>
      <c r="Z35" s="116" t="str">
        <f t="shared" si="15"/>
        <v/>
      </c>
      <c r="AA35" s="61"/>
    </row>
    <row r="36" spans="1:27" s="6" customFormat="1" ht="22.1" customHeight="1">
      <c r="A36" s="18">
        <v>35</v>
      </c>
      <c r="B36" s="16" t="str">
        <f>IF(Plasmids!B36&lt;&gt;"",Plasmids!B36,"")</f>
        <v/>
      </c>
      <c r="C36" s="1" t="str">
        <f>IF(Plasmids!C36&lt;&gt;"",Plasmids!C36,"")</f>
        <v/>
      </c>
      <c r="D36" s="73" t="str">
        <f>IF(Plasmids!F36&lt;&gt;"",Plasmids!F36,"")</f>
        <v/>
      </c>
      <c r="E36" s="61"/>
      <c r="F36" s="74"/>
      <c r="G36" s="114"/>
      <c r="H36" s="110"/>
      <c r="I36" s="167"/>
      <c r="J36" s="96" t="str">
        <f t="shared" si="16"/>
        <v/>
      </c>
      <c r="K36" s="108" t="str">
        <f t="shared" si="17"/>
        <v/>
      </c>
      <c r="L36" s="110"/>
      <c r="M36" s="142" t="str">
        <f t="shared" si="6"/>
        <v/>
      </c>
      <c r="N36" s="77" t="str">
        <f t="shared" si="7"/>
        <v/>
      </c>
      <c r="O36" s="110"/>
      <c r="P36" s="75" t="str">
        <f t="shared" si="8"/>
        <v/>
      </c>
      <c r="Q36" s="76" t="str">
        <f t="shared" si="9"/>
        <v/>
      </c>
      <c r="R36" s="61"/>
      <c r="S36" s="56" t="str">
        <f t="shared" si="10"/>
        <v/>
      </c>
      <c r="T36" s="77" t="str">
        <f t="shared" si="11"/>
        <v/>
      </c>
      <c r="U36" s="14" t="str">
        <f t="shared" si="12"/>
        <v/>
      </c>
      <c r="V36" s="78" t="str">
        <f t="shared" si="13"/>
        <v/>
      </c>
      <c r="W36" s="75" t="str">
        <f t="shared" si="14"/>
        <v/>
      </c>
      <c r="X36" s="61"/>
      <c r="Y36" s="146" t="str">
        <f t="shared" si="18"/>
        <v/>
      </c>
      <c r="Z36" s="117" t="str">
        <f t="shared" si="15"/>
        <v/>
      </c>
      <c r="AA36" s="61"/>
    </row>
    <row r="37" spans="1:27" s="6" customFormat="1" ht="22.1" customHeight="1">
      <c r="A37" s="19">
        <v>36</v>
      </c>
      <c r="B37" s="17" t="str">
        <f>IF(Plasmids!B37&lt;&gt;"",Plasmids!B37,"")</f>
        <v/>
      </c>
      <c r="C37" s="2" t="str">
        <f>IF(Plasmids!C37&lt;&gt;"",Plasmids!C37,"")</f>
        <v/>
      </c>
      <c r="D37" s="66" t="str">
        <f>IF(Plasmids!F37&lt;&gt;"",Plasmids!F37,"")</f>
        <v/>
      </c>
      <c r="E37" s="61"/>
      <c r="F37" s="79"/>
      <c r="G37" s="113"/>
      <c r="H37" s="110"/>
      <c r="I37" s="168"/>
      <c r="J37" s="95" t="str">
        <f t="shared" si="16"/>
        <v/>
      </c>
      <c r="K37" s="107" t="str">
        <f t="shared" si="17"/>
        <v/>
      </c>
      <c r="L37" s="110"/>
      <c r="M37" s="141" t="str">
        <f t="shared" si="6"/>
        <v/>
      </c>
      <c r="N37" s="69" t="str">
        <f t="shared" si="7"/>
        <v/>
      </c>
      <c r="O37" s="110"/>
      <c r="P37" s="67" t="str">
        <f t="shared" si="8"/>
        <v/>
      </c>
      <c r="Q37" s="68" t="str">
        <f t="shared" si="9"/>
        <v/>
      </c>
      <c r="R37" s="61"/>
      <c r="S37" s="55" t="str">
        <f t="shared" si="10"/>
        <v/>
      </c>
      <c r="T37" s="69" t="str">
        <f t="shared" si="11"/>
        <v/>
      </c>
      <c r="U37" s="15" t="str">
        <f t="shared" si="12"/>
        <v/>
      </c>
      <c r="V37" s="70" t="str">
        <f t="shared" si="13"/>
        <v/>
      </c>
      <c r="W37" s="67" t="str">
        <f t="shared" si="14"/>
        <v/>
      </c>
      <c r="X37" s="61"/>
      <c r="Y37" s="145" t="str">
        <f t="shared" si="18"/>
        <v/>
      </c>
      <c r="Z37" s="116" t="str">
        <f t="shared" si="15"/>
        <v/>
      </c>
      <c r="AA37" s="61"/>
    </row>
    <row r="38" spans="1:27" s="6" customFormat="1" ht="22.1" customHeight="1">
      <c r="A38" s="18">
        <v>37</v>
      </c>
      <c r="B38" s="16" t="str">
        <f>IF(Plasmids!B38&lt;&gt;"",Plasmids!B38,"")</f>
        <v/>
      </c>
      <c r="C38" s="1" t="str">
        <f>IF(Plasmids!C38&lt;&gt;"",Plasmids!C38,"")</f>
        <v/>
      </c>
      <c r="D38" s="73" t="str">
        <f>IF(Plasmids!F38&lt;&gt;"",Plasmids!F38,"")</f>
        <v/>
      </c>
      <c r="E38" s="61"/>
      <c r="F38" s="74"/>
      <c r="G38" s="114"/>
      <c r="H38" s="110"/>
      <c r="I38" s="167"/>
      <c r="J38" s="96" t="str">
        <f t="shared" si="16"/>
        <v/>
      </c>
      <c r="K38" s="108" t="str">
        <f t="shared" si="17"/>
        <v/>
      </c>
      <c r="L38" s="110"/>
      <c r="M38" s="142" t="str">
        <f t="shared" si="6"/>
        <v/>
      </c>
      <c r="N38" s="77" t="str">
        <f t="shared" si="7"/>
        <v/>
      </c>
      <c r="O38" s="110"/>
      <c r="P38" s="75" t="str">
        <f t="shared" si="8"/>
        <v/>
      </c>
      <c r="Q38" s="76" t="str">
        <f t="shared" si="9"/>
        <v/>
      </c>
      <c r="R38" s="61"/>
      <c r="S38" s="56" t="str">
        <f t="shared" si="10"/>
        <v/>
      </c>
      <c r="T38" s="77" t="str">
        <f t="shared" si="11"/>
        <v/>
      </c>
      <c r="U38" s="14" t="str">
        <f t="shared" si="12"/>
        <v/>
      </c>
      <c r="V38" s="78" t="str">
        <f t="shared" si="13"/>
        <v/>
      </c>
      <c r="W38" s="75" t="str">
        <f t="shared" si="14"/>
        <v/>
      </c>
      <c r="X38" s="61"/>
      <c r="Y38" s="146" t="str">
        <f t="shared" si="18"/>
        <v/>
      </c>
      <c r="Z38" s="117" t="str">
        <f t="shared" si="15"/>
        <v/>
      </c>
      <c r="AA38" s="61"/>
    </row>
    <row r="39" spans="1:27" s="6" customFormat="1" ht="22.1" customHeight="1">
      <c r="A39" s="19">
        <v>38</v>
      </c>
      <c r="B39" s="17" t="str">
        <f>IF(Plasmids!B39&lt;&gt;"",Plasmids!B39,"")</f>
        <v/>
      </c>
      <c r="C39" s="2" t="str">
        <f>IF(Plasmids!C39&lt;&gt;"",Plasmids!C39,"")</f>
        <v/>
      </c>
      <c r="D39" s="66" t="str">
        <f>IF(Plasmids!F39&lt;&gt;"",Plasmids!F39,"")</f>
        <v/>
      </c>
      <c r="E39" s="61"/>
      <c r="F39" s="79"/>
      <c r="G39" s="113"/>
      <c r="H39" s="110"/>
      <c r="I39" s="168"/>
      <c r="J39" s="95" t="str">
        <f t="shared" si="16"/>
        <v/>
      </c>
      <c r="K39" s="107" t="str">
        <f t="shared" si="17"/>
        <v/>
      </c>
      <c r="L39" s="110"/>
      <c r="M39" s="141" t="str">
        <f t="shared" si="6"/>
        <v/>
      </c>
      <c r="N39" s="69" t="str">
        <f t="shared" si="7"/>
        <v/>
      </c>
      <c r="O39" s="110"/>
      <c r="P39" s="67" t="str">
        <f t="shared" si="8"/>
        <v/>
      </c>
      <c r="Q39" s="68" t="str">
        <f t="shared" si="9"/>
        <v/>
      </c>
      <c r="R39" s="61"/>
      <c r="S39" s="55" t="str">
        <f t="shared" si="10"/>
        <v/>
      </c>
      <c r="T39" s="69" t="str">
        <f t="shared" si="11"/>
        <v/>
      </c>
      <c r="U39" s="15" t="str">
        <f t="shared" si="12"/>
        <v/>
      </c>
      <c r="V39" s="70" t="str">
        <f t="shared" si="13"/>
        <v/>
      </c>
      <c r="W39" s="67" t="str">
        <f t="shared" si="14"/>
        <v/>
      </c>
      <c r="X39" s="61"/>
      <c r="Y39" s="145" t="str">
        <f t="shared" si="18"/>
        <v/>
      </c>
      <c r="Z39" s="116" t="str">
        <f t="shared" si="15"/>
        <v/>
      </c>
      <c r="AA39" s="61"/>
    </row>
    <row r="40" spans="1:27" ht="22.1" customHeight="1">
      <c r="A40" s="18">
        <v>39</v>
      </c>
      <c r="B40" s="16" t="str">
        <f>IF(Plasmids!B40&lt;&gt;"",Plasmids!B40,"")</f>
        <v/>
      </c>
      <c r="C40" s="1" t="str">
        <f>IF(Plasmids!C40&lt;&gt;"",Plasmids!C40,"")</f>
        <v/>
      </c>
      <c r="D40" s="73" t="str">
        <f>IF(Plasmids!F40&lt;&gt;"",Plasmids!F40,"")</f>
        <v/>
      </c>
      <c r="E40" s="61"/>
      <c r="F40" s="74"/>
      <c r="G40" s="114"/>
      <c r="H40" s="110"/>
      <c r="I40" s="167"/>
      <c r="J40" s="96" t="str">
        <f t="shared" si="16"/>
        <v/>
      </c>
      <c r="K40" s="108" t="str">
        <f t="shared" si="17"/>
        <v/>
      </c>
      <c r="L40" s="110"/>
      <c r="M40" s="142" t="str">
        <f t="shared" si="6"/>
        <v/>
      </c>
      <c r="N40" s="77" t="str">
        <f t="shared" si="7"/>
        <v/>
      </c>
      <c r="O40" s="110"/>
      <c r="P40" s="75" t="str">
        <f t="shared" si="8"/>
        <v/>
      </c>
      <c r="Q40" s="76" t="str">
        <f t="shared" si="9"/>
        <v/>
      </c>
      <c r="R40" s="61"/>
      <c r="S40" s="56" t="str">
        <f t="shared" si="10"/>
        <v/>
      </c>
      <c r="T40" s="77" t="str">
        <f t="shared" si="11"/>
        <v/>
      </c>
      <c r="U40" s="14" t="str">
        <f t="shared" si="12"/>
        <v/>
      </c>
      <c r="V40" s="78" t="str">
        <f t="shared" si="13"/>
        <v/>
      </c>
      <c r="W40" s="75" t="str">
        <f t="shared" si="14"/>
        <v/>
      </c>
      <c r="X40" s="61"/>
      <c r="Y40" s="146" t="str">
        <f t="shared" si="18"/>
        <v/>
      </c>
      <c r="Z40" s="117" t="str">
        <f t="shared" si="15"/>
        <v/>
      </c>
      <c r="AA40" s="61"/>
    </row>
    <row r="41" spans="1:27" ht="22.1" customHeight="1">
      <c r="A41" s="19">
        <v>40</v>
      </c>
      <c r="B41" s="17" t="str">
        <f>IF(Plasmids!B41&lt;&gt;"",Plasmids!B41,"")</f>
        <v/>
      </c>
      <c r="C41" s="2" t="str">
        <f>IF(Plasmids!C41&lt;&gt;"",Plasmids!C41,"")</f>
        <v/>
      </c>
      <c r="D41" s="66" t="str">
        <f>IF(Plasmids!F41&lt;&gt;"",Plasmids!F41,"")</f>
        <v/>
      </c>
      <c r="E41" s="61"/>
      <c r="F41" s="79"/>
      <c r="G41" s="113"/>
      <c r="H41" s="110"/>
      <c r="I41" s="168"/>
      <c r="J41" s="95" t="str">
        <f t="shared" si="16"/>
        <v/>
      </c>
      <c r="K41" s="107" t="str">
        <f t="shared" si="17"/>
        <v/>
      </c>
      <c r="L41" s="110"/>
      <c r="M41" s="141" t="str">
        <f t="shared" si="6"/>
        <v/>
      </c>
      <c r="N41" s="69" t="str">
        <f t="shared" si="7"/>
        <v/>
      </c>
      <c r="O41" s="110"/>
      <c r="P41" s="67" t="str">
        <f t="shared" si="8"/>
        <v/>
      </c>
      <c r="Q41" s="68" t="str">
        <f t="shared" si="9"/>
        <v/>
      </c>
      <c r="R41" s="61"/>
      <c r="S41" s="55" t="str">
        <f t="shared" si="10"/>
        <v/>
      </c>
      <c r="T41" s="69" t="str">
        <f t="shared" si="11"/>
        <v/>
      </c>
      <c r="U41" s="15" t="str">
        <f t="shared" si="12"/>
        <v/>
      </c>
      <c r="V41" s="70" t="str">
        <f t="shared" si="13"/>
        <v/>
      </c>
      <c r="W41" s="67" t="str">
        <f t="shared" si="14"/>
        <v/>
      </c>
      <c r="X41" s="61"/>
      <c r="Y41" s="145" t="str">
        <f t="shared" si="18"/>
        <v/>
      </c>
      <c r="Z41" s="116" t="str">
        <f t="shared" si="15"/>
        <v/>
      </c>
      <c r="AA41" s="61"/>
    </row>
    <row r="42" spans="1:27" ht="22.1" customHeight="1">
      <c r="A42" s="18">
        <v>41</v>
      </c>
      <c r="B42" s="16" t="str">
        <f>IF(Plasmids!B42&lt;&gt;"",Plasmids!B42,"")</f>
        <v/>
      </c>
      <c r="C42" s="1" t="str">
        <f>IF(Plasmids!C42&lt;&gt;"",Plasmids!C42,"")</f>
        <v/>
      </c>
      <c r="D42" s="73" t="str">
        <f>IF(Plasmids!F42&lt;&gt;"",Plasmids!F42,"")</f>
        <v/>
      </c>
      <c r="E42" s="61"/>
      <c r="F42" s="74"/>
      <c r="G42" s="114"/>
      <c r="H42" s="110"/>
      <c r="I42" s="167"/>
      <c r="J42" s="96" t="str">
        <f t="shared" si="16"/>
        <v/>
      </c>
      <c r="K42" s="108" t="str">
        <f t="shared" si="17"/>
        <v/>
      </c>
      <c r="L42" s="110"/>
      <c r="M42" s="142" t="str">
        <f t="shared" si="6"/>
        <v/>
      </c>
      <c r="N42" s="77" t="str">
        <f t="shared" si="7"/>
        <v/>
      </c>
      <c r="O42" s="110"/>
      <c r="P42" s="75" t="str">
        <f t="shared" si="8"/>
        <v/>
      </c>
      <c r="Q42" s="76" t="str">
        <f t="shared" si="9"/>
        <v/>
      </c>
      <c r="R42" s="61"/>
      <c r="S42" s="56" t="str">
        <f t="shared" si="10"/>
        <v/>
      </c>
      <c r="T42" s="77" t="str">
        <f t="shared" si="11"/>
        <v/>
      </c>
      <c r="U42" s="14" t="str">
        <f t="shared" si="12"/>
        <v/>
      </c>
      <c r="V42" s="78" t="str">
        <f t="shared" si="13"/>
        <v/>
      </c>
      <c r="W42" s="75" t="str">
        <f t="shared" si="14"/>
        <v/>
      </c>
      <c r="X42" s="61"/>
      <c r="Y42" s="146" t="str">
        <f t="shared" si="18"/>
        <v/>
      </c>
      <c r="Z42" s="117" t="str">
        <f t="shared" si="15"/>
        <v/>
      </c>
      <c r="AA42" s="61"/>
    </row>
    <row r="43" spans="1:27" ht="22.1" customHeight="1">
      <c r="A43" s="19">
        <v>42</v>
      </c>
      <c r="B43" s="17" t="str">
        <f>IF(Plasmids!B43&lt;&gt;"",Plasmids!B43,"")</f>
        <v/>
      </c>
      <c r="C43" s="2" t="str">
        <f>IF(Plasmids!C43&lt;&gt;"",Plasmids!C43,"")</f>
        <v/>
      </c>
      <c r="D43" s="66" t="str">
        <f>IF(Plasmids!F43&lt;&gt;"",Plasmids!F43,"")</f>
        <v/>
      </c>
      <c r="E43" s="61"/>
      <c r="F43" s="79"/>
      <c r="G43" s="113"/>
      <c r="H43" s="110"/>
      <c r="I43" s="168"/>
      <c r="J43" s="95" t="str">
        <f t="shared" si="16"/>
        <v/>
      </c>
      <c r="K43" s="107" t="str">
        <f t="shared" si="17"/>
        <v/>
      </c>
      <c r="L43" s="110"/>
      <c r="M43" s="141" t="str">
        <f t="shared" si="6"/>
        <v/>
      </c>
      <c r="N43" s="69" t="str">
        <f t="shared" si="7"/>
        <v/>
      </c>
      <c r="O43" s="110"/>
      <c r="P43" s="67" t="str">
        <f t="shared" si="8"/>
        <v/>
      </c>
      <c r="Q43" s="68" t="str">
        <f t="shared" si="9"/>
        <v/>
      </c>
      <c r="R43" s="61"/>
      <c r="S43" s="55" t="str">
        <f t="shared" si="10"/>
        <v/>
      </c>
      <c r="T43" s="69" t="str">
        <f t="shared" si="11"/>
        <v/>
      </c>
      <c r="U43" s="15" t="str">
        <f t="shared" si="12"/>
        <v/>
      </c>
      <c r="V43" s="70" t="str">
        <f t="shared" si="13"/>
        <v/>
      </c>
      <c r="W43" s="67" t="str">
        <f t="shared" si="14"/>
        <v/>
      </c>
      <c r="X43" s="61"/>
      <c r="Y43" s="145" t="str">
        <f t="shared" si="18"/>
        <v/>
      </c>
      <c r="Z43" s="116" t="str">
        <f t="shared" si="15"/>
        <v/>
      </c>
      <c r="AA43" s="61"/>
    </row>
    <row r="44" spans="1:27" ht="22.1" customHeight="1">
      <c r="A44" s="18">
        <v>43</v>
      </c>
      <c r="B44" s="16" t="str">
        <f>IF(Plasmids!B44&lt;&gt;"",Plasmids!B44,"")</f>
        <v/>
      </c>
      <c r="C44" s="1" t="str">
        <f>IF(Plasmids!C44&lt;&gt;"",Plasmids!C44,"")</f>
        <v/>
      </c>
      <c r="D44" s="73" t="str">
        <f>IF(Plasmids!F44&lt;&gt;"",Plasmids!F44,"")</f>
        <v/>
      </c>
      <c r="E44" s="61"/>
      <c r="F44" s="74"/>
      <c r="G44" s="114"/>
      <c r="H44" s="110"/>
      <c r="I44" s="167"/>
      <c r="J44" s="96" t="str">
        <f t="shared" si="16"/>
        <v/>
      </c>
      <c r="K44" s="108" t="str">
        <f t="shared" si="17"/>
        <v/>
      </c>
      <c r="L44" s="110"/>
      <c r="M44" s="142" t="str">
        <f t="shared" si="6"/>
        <v/>
      </c>
      <c r="N44" s="77" t="str">
        <f t="shared" si="7"/>
        <v/>
      </c>
      <c r="O44" s="110"/>
      <c r="P44" s="75" t="str">
        <f t="shared" si="8"/>
        <v/>
      </c>
      <c r="Q44" s="76" t="str">
        <f t="shared" si="9"/>
        <v/>
      </c>
      <c r="R44" s="61"/>
      <c r="S44" s="56" t="str">
        <f t="shared" si="10"/>
        <v/>
      </c>
      <c r="T44" s="77" t="str">
        <f t="shared" si="11"/>
        <v/>
      </c>
      <c r="U44" s="14" t="str">
        <f t="shared" si="12"/>
        <v/>
      </c>
      <c r="V44" s="78" t="str">
        <f t="shared" si="13"/>
        <v/>
      </c>
      <c r="W44" s="75" t="str">
        <f t="shared" si="14"/>
        <v/>
      </c>
      <c r="X44" s="61"/>
      <c r="Y44" s="146" t="str">
        <f t="shared" si="18"/>
        <v/>
      </c>
      <c r="Z44" s="117" t="str">
        <f t="shared" si="15"/>
        <v/>
      </c>
      <c r="AA44" s="61"/>
    </row>
    <row r="45" spans="1:27" ht="22.1" customHeight="1">
      <c r="A45" s="19">
        <v>44</v>
      </c>
      <c r="B45" s="17" t="str">
        <f>IF(Plasmids!B45&lt;&gt;"",Plasmids!B45,"")</f>
        <v/>
      </c>
      <c r="C45" s="2" t="str">
        <f>IF(Plasmids!C45&lt;&gt;"",Plasmids!C45,"")</f>
        <v/>
      </c>
      <c r="D45" s="66" t="str">
        <f>IF(Plasmids!F45&lt;&gt;"",Plasmids!F45,"")</f>
        <v/>
      </c>
      <c r="E45" s="61"/>
      <c r="F45" s="79"/>
      <c r="G45" s="113"/>
      <c r="H45" s="110"/>
      <c r="I45" s="168"/>
      <c r="J45" s="95" t="str">
        <f t="shared" si="16"/>
        <v/>
      </c>
      <c r="K45" s="107" t="str">
        <f t="shared" si="17"/>
        <v/>
      </c>
      <c r="L45" s="110"/>
      <c r="M45" s="141" t="str">
        <f t="shared" si="6"/>
        <v/>
      </c>
      <c r="N45" s="69" t="str">
        <f t="shared" si="7"/>
        <v/>
      </c>
      <c r="O45" s="110"/>
      <c r="P45" s="67" t="str">
        <f t="shared" si="8"/>
        <v/>
      </c>
      <c r="Q45" s="68" t="str">
        <f t="shared" si="9"/>
        <v/>
      </c>
      <c r="R45" s="61"/>
      <c r="S45" s="55" t="str">
        <f t="shared" si="10"/>
        <v/>
      </c>
      <c r="T45" s="69" t="str">
        <f t="shared" si="11"/>
        <v/>
      </c>
      <c r="U45" s="15" t="str">
        <f t="shared" si="12"/>
        <v/>
      </c>
      <c r="V45" s="70" t="str">
        <f t="shared" si="13"/>
        <v/>
      </c>
      <c r="W45" s="67" t="str">
        <f t="shared" si="14"/>
        <v/>
      </c>
      <c r="X45" s="61"/>
      <c r="Y45" s="145" t="str">
        <f t="shared" si="18"/>
        <v/>
      </c>
      <c r="Z45" s="116" t="str">
        <f t="shared" si="15"/>
        <v/>
      </c>
      <c r="AA45" s="61"/>
    </row>
    <row r="46" spans="1:27" ht="22.1" customHeight="1">
      <c r="A46" s="18">
        <v>45</v>
      </c>
      <c r="B46" s="16" t="str">
        <f>IF(Plasmids!B46&lt;&gt;"",Plasmids!B46,"")</f>
        <v/>
      </c>
      <c r="C46" s="1" t="str">
        <f>IF(Plasmids!C46&lt;&gt;"",Plasmids!C46,"")</f>
        <v/>
      </c>
      <c r="D46" s="73" t="str">
        <f>IF(Plasmids!F46&lt;&gt;"",Plasmids!F46,"")</f>
        <v/>
      </c>
      <c r="E46" s="61"/>
      <c r="F46" s="74"/>
      <c r="G46" s="114"/>
      <c r="H46" s="110"/>
      <c r="I46" s="167"/>
      <c r="J46" s="96" t="str">
        <f t="shared" si="16"/>
        <v/>
      </c>
      <c r="K46" s="108" t="str">
        <f t="shared" si="17"/>
        <v/>
      </c>
      <c r="L46" s="110"/>
      <c r="M46" s="142" t="str">
        <f t="shared" si="6"/>
        <v/>
      </c>
      <c r="N46" s="77" t="str">
        <f t="shared" si="7"/>
        <v/>
      </c>
      <c r="O46" s="110"/>
      <c r="P46" s="75" t="str">
        <f t="shared" si="8"/>
        <v/>
      </c>
      <c r="Q46" s="76" t="str">
        <f t="shared" si="9"/>
        <v/>
      </c>
      <c r="R46" s="61"/>
      <c r="S46" s="56" t="str">
        <f t="shared" si="10"/>
        <v/>
      </c>
      <c r="T46" s="77" t="str">
        <f t="shared" si="11"/>
        <v/>
      </c>
      <c r="U46" s="14" t="str">
        <f t="shared" si="12"/>
        <v/>
      </c>
      <c r="V46" s="78" t="str">
        <f t="shared" si="13"/>
        <v/>
      </c>
      <c r="W46" s="75" t="str">
        <f t="shared" si="14"/>
        <v/>
      </c>
      <c r="X46" s="61"/>
      <c r="Y46" s="146" t="str">
        <f t="shared" si="18"/>
        <v/>
      </c>
      <c r="Z46" s="117" t="str">
        <f t="shared" si="15"/>
        <v/>
      </c>
      <c r="AA46" s="61"/>
    </row>
    <row r="47" spans="1:27" ht="22.1" customHeight="1">
      <c r="A47" s="19">
        <v>46</v>
      </c>
      <c r="B47" s="17" t="str">
        <f>IF(Plasmids!B47&lt;&gt;"",Plasmids!B47,"")</f>
        <v/>
      </c>
      <c r="C47" s="2" t="str">
        <f>IF(Plasmids!C47&lt;&gt;"",Plasmids!C47,"")</f>
        <v/>
      </c>
      <c r="D47" s="66" t="str">
        <f>IF(Plasmids!F47&lt;&gt;"",Plasmids!F47,"")</f>
        <v/>
      </c>
      <c r="E47" s="61"/>
      <c r="F47" s="79"/>
      <c r="G47" s="113"/>
      <c r="H47" s="110"/>
      <c r="I47" s="168"/>
      <c r="J47" s="95" t="str">
        <f t="shared" si="16"/>
        <v/>
      </c>
      <c r="K47" s="107" t="str">
        <f t="shared" si="17"/>
        <v/>
      </c>
      <c r="L47" s="110"/>
      <c r="M47" s="141" t="str">
        <f t="shared" si="6"/>
        <v/>
      </c>
      <c r="N47" s="69" t="str">
        <f t="shared" si="7"/>
        <v/>
      </c>
      <c r="O47" s="110"/>
      <c r="P47" s="67" t="str">
        <f t="shared" si="8"/>
        <v/>
      </c>
      <c r="Q47" s="68" t="str">
        <f t="shared" si="9"/>
        <v/>
      </c>
      <c r="R47" s="61"/>
      <c r="S47" s="55" t="str">
        <f t="shared" si="10"/>
        <v/>
      </c>
      <c r="T47" s="69" t="str">
        <f t="shared" si="11"/>
        <v/>
      </c>
      <c r="U47" s="15" t="str">
        <f t="shared" si="12"/>
        <v/>
      </c>
      <c r="V47" s="70" t="str">
        <f t="shared" si="13"/>
        <v/>
      </c>
      <c r="W47" s="67" t="str">
        <f t="shared" si="14"/>
        <v/>
      </c>
      <c r="X47" s="61"/>
      <c r="Y47" s="145" t="str">
        <f t="shared" si="18"/>
        <v/>
      </c>
      <c r="Z47" s="116" t="str">
        <f t="shared" si="15"/>
        <v/>
      </c>
      <c r="AA47" s="61"/>
    </row>
    <row r="48" spans="1:27" ht="22.1" customHeight="1">
      <c r="A48" s="18">
        <v>47</v>
      </c>
      <c r="B48" s="16" t="str">
        <f>IF(Plasmids!B48&lt;&gt;"",Plasmids!B48,"")</f>
        <v/>
      </c>
      <c r="C48" s="1" t="str">
        <f>IF(Plasmids!C48&lt;&gt;"",Plasmids!C48,"")</f>
        <v/>
      </c>
      <c r="D48" s="73" t="str">
        <f>IF(Plasmids!F48&lt;&gt;"",Plasmids!F48,"")</f>
        <v/>
      </c>
      <c r="E48" s="61"/>
      <c r="F48" s="74"/>
      <c r="G48" s="114"/>
      <c r="H48" s="110"/>
      <c r="I48" s="167"/>
      <c r="J48" s="96" t="str">
        <f t="shared" si="16"/>
        <v/>
      </c>
      <c r="K48" s="108" t="str">
        <f t="shared" si="17"/>
        <v/>
      </c>
      <c r="L48" s="110"/>
      <c r="M48" s="142" t="str">
        <f t="shared" si="6"/>
        <v/>
      </c>
      <c r="N48" s="77" t="str">
        <f t="shared" si="7"/>
        <v/>
      </c>
      <c r="O48" s="110"/>
      <c r="P48" s="75" t="str">
        <f t="shared" si="8"/>
        <v/>
      </c>
      <c r="Q48" s="76" t="str">
        <f t="shared" si="9"/>
        <v/>
      </c>
      <c r="R48" s="61"/>
      <c r="S48" s="56" t="str">
        <f t="shared" si="10"/>
        <v/>
      </c>
      <c r="T48" s="77" t="str">
        <f t="shared" si="11"/>
        <v/>
      </c>
      <c r="U48" s="14" t="str">
        <f t="shared" si="12"/>
        <v/>
      </c>
      <c r="V48" s="78" t="str">
        <f t="shared" si="13"/>
        <v/>
      </c>
      <c r="W48" s="75" t="str">
        <f t="shared" si="14"/>
        <v/>
      </c>
      <c r="X48" s="61"/>
      <c r="Y48" s="146" t="str">
        <f t="shared" si="18"/>
        <v/>
      </c>
      <c r="Z48" s="117" t="str">
        <f t="shared" si="15"/>
        <v/>
      </c>
      <c r="AA48" s="61"/>
    </row>
    <row r="49" spans="1:27" ht="22.1" customHeight="1">
      <c r="A49" s="19">
        <v>48</v>
      </c>
      <c r="B49" s="17" t="str">
        <f>IF(Plasmids!B49&lt;&gt;"",Plasmids!B49,"")</f>
        <v/>
      </c>
      <c r="C49" s="2" t="str">
        <f>IF(Plasmids!C49&lt;&gt;"",Plasmids!C49,"")</f>
        <v/>
      </c>
      <c r="D49" s="66" t="str">
        <f>IF(Plasmids!F49&lt;&gt;"",Plasmids!F49,"")</f>
        <v/>
      </c>
      <c r="E49" s="61"/>
      <c r="F49" s="79"/>
      <c r="G49" s="113"/>
      <c r="H49" s="110"/>
      <c r="I49" s="168"/>
      <c r="J49" s="95" t="str">
        <f t="shared" si="16"/>
        <v/>
      </c>
      <c r="K49" s="107" t="str">
        <f t="shared" si="17"/>
        <v/>
      </c>
      <c r="L49" s="110"/>
      <c r="M49" s="141" t="str">
        <f t="shared" si="6"/>
        <v/>
      </c>
      <c r="N49" s="69" t="str">
        <f t="shared" si="7"/>
        <v/>
      </c>
      <c r="O49" s="110"/>
      <c r="P49" s="67" t="str">
        <f t="shared" si="8"/>
        <v/>
      </c>
      <c r="Q49" s="68" t="str">
        <f t="shared" si="9"/>
        <v/>
      </c>
      <c r="R49" s="61"/>
      <c r="S49" s="55" t="str">
        <f t="shared" si="10"/>
        <v/>
      </c>
      <c r="T49" s="69" t="str">
        <f t="shared" si="11"/>
        <v/>
      </c>
      <c r="U49" s="15" t="str">
        <f t="shared" si="12"/>
        <v/>
      </c>
      <c r="V49" s="70" t="str">
        <f t="shared" si="13"/>
        <v/>
      </c>
      <c r="W49" s="67" t="str">
        <f t="shared" si="14"/>
        <v/>
      </c>
      <c r="X49" s="61"/>
      <c r="Y49" s="145" t="str">
        <f t="shared" si="18"/>
        <v/>
      </c>
      <c r="Z49" s="116" t="str">
        <f t="shared" si="15"/>
        <v/>
      </c>
      <c r="AA49" s="61"/>
    </row>
    <row r="50" spans="1:27" ht="22.1" customHeight="1">
      <c r="A50" s="18">
        <v>49</v>
      </c>
      <c r="B50" s="16" t="str">
        <f>IF(Plasmids!B50&lt;&gt;"",Plasmids!B50,"")</f>
        <v/>
      </c>
      <c r="C50" s="1" t="str">
        <f>IF(Plasmids!C50&lt;&gt;"",Plasmids!C50,"")</f>
        <v/>
      </c>
      <c r="D50" s="73" t="str">
        <f>IF(Plasmids!F50&lt;&gt;"",Plasmids!F50,"")</f>
        <v/>
      </c>
      <c r="E50" s="61"/>
      <c r="F50" s="74"/>
      <c r="G50" s="114"/>
      <c r="H50" s="110"/>
      <c r="I50" s="167"/>
      <c r="J50" s="96" t="str">
        <f t="shared" si="16"/>
        <v/>
      </c>
      <c r="K50" s="108" t="str">
        <f t="shared" si="17"/>
        <v/>
      </c>
      <c r="L50" s="110"/>
      <c r="M50" s="142" t="str">
        <f t="shared" si="6"/>
        <v/>
      </c>
      <c r="N50" s="77" t="str">
        <f t="shared" si="7"/>
        <v/>
      </c>
      <c r="O50" s="110"/>
      <c r="P50" s="75" t="str">
        <f t="shared" si="8"/>
        <v/>
      </c>
      <c r="Q50" s="76" t="str">
        <f t="shared" si="9"/>
        <v/>
      </c>
      <c r="R50" s="61"/>
      <c r="S50" s="56" t="str">
        <f t="shared" si="10"/>
        <v/>
      </c>
      <c r="T50" s="77" t="str">
        <f t="shared" si="11"/>
        <v/>
      </c>
      <c r="U50" s="14" t="str">
        <f t="shared" si="12"/>
        <v/>
      </c>
      <c r="V50" s="78" t="str">
        <f t="shared" si="13"/>
        <v/>
      </c>
      <c r="W50" s="75" t="str">
        <f t="shared" si="14"/>
        <v/>
      </c>
      <c r="X50" s="61"/>
      <c r="Y50" s="146" t="str">
        <f t="shared" si="18"/>
        <v/>
      </c>
      <c r="Z50" s="117" t="str">
        <f t="shared" si="15"/>
        <v/>
      </c>
      <c r="AA50" s="61"/>
    </row>
    <row r="51" spans="1:27" ht="22.1" customHeight="1">
      <c r="A51" s="19">
        <v>50</v>
      </c>
      <c r="B51" s="17" t="str">
        <f>IF(Plasmids!B51&lt;&gt;"",Plasmids!B51,"")</f>
        <v/>
      </c>
      <c r="C51" s="2" t="str">
        <f>IF(Plasmids!C51&lt;&gt;"",Plasmids!C51,"")</f>
        <v/>
      </c>
      <c r="D51" s="66" t="str">
        <f>IF(Plasmids!F51&lt;&gt;"",Plasmids!F51,"")</f>
        <v/>
      </c>
      <c r="E51" s="61"/>
      <c r="F51" s="79"/>
      <c r="G51" s="113"/>
      <c r="H51" s="110"/>
      <c r="I51" s="168"/>
      <c r="J51" s="95" t="str">
        <f t="shared" si="16"/>
        <v/>
      </c>
      <c r="K51" s="107" t="str">
        <f t="shared" si="17"/>
        <v/>
      </c>
      <c r="L51" s="110"/>
      <c r="M51" s="141" t="str">
        <f t="shared" si="6"/>
        <v/>
      </c>
      <c r="N51" s="69" t="str">
        <f t="shared" si="7"/>
        <v/>
      </c>
      <c r="O51" s="110"/>
      <c r="P51" s="67" t="str">
        <f t="shared" si="8"/>
        <v/>
      </c>
      <c r="Q51" s="68" t="str">
        <f t="shared" si="9"/>
        <v/>
      </c>
      <c r="R51" s="61"/>
      <c r="S51" s="55" t="str">
        <f t="shared" si="10"/>
        <v/>
      </c>
      <c r="T51" s="69" t="str">
        <f t="shared" si="11"/>
        <v/>
      </c>
      <c r="U51" s="15" t="str">
        <f t="shared" si="12"/>
        <v/>
      </c>
      <c r="V51" s="70" t="str">
        <f t="shared" si="13"/>
        <v/>
      </c>
      <c r="W51" s="67" t="str">
        <f t="shared" si="14"/>
        <v/>
      </c>
      <c r="X51" s="61"/>
      <c r="Y51" s="145" t="str">
        <f t="shared" si="18"/>
        <v/>
      </c>
      <c r="Z51" s="116" t="str">
        <f t="shared" si="15"/>
        <v/>
      </c>
      <c r="AA51" s="61"/>
    </row>
    <row r="52" spans="1:27" ht="22.1" customHeight="1">
      <c r="A52" s="18">
        <v>51</v>
      </c>
      <c r="B52" s="16" t="str">
        <f>IF(Plasmids!B52&lt;&gt;"",Plasmids!B52,"")</f>
        <v/>
      </c>
      <c r="C52" s="1" t="str">
        <f>IF(Plasmids!C52&lt;&gt;"",Plasmids!C52,"")</f>
        <v/>
      </c>
      <c r="D52" s="73" t="str">
        <f>IF(Plasmids!F52&lt;&gt;"",Plasmids!F52,"")</f>
        <v/>
      </c>
      <c r="E52" s="61"/>
      <c r="F52" s="74"/>
      <c r="G52" s="114"/>
      <c r="H52" s="110"/>
      <c r="I52" s="167"/>
      <c r="J52" s="96" t="str">
        <f t="shared" si="16"/>
        <v/>
      </c>
      <c r="K52" s="108" t="str">
        <f t="shared" si="17"/>
        <v/>
      </c>
      <c r="L52" s="110"/>
      <c r="M52" s="142" t="str">
        <f t="shared" si="6"/>
        <v/>
      </c>
      <c r="N52" s="77" t="str">
        <f t="shared" si="7"/>
        <v/>
      </c>
      <c r="O52" s="110"/>
      <c r="P52" s="75" t="str">
        <f t="shared" si="8"/>
        <v/>
      </c>
      <c r="Q52" s="76" t="str">
        <f t="shared" si="9"/>
        <v/>
      </c>
      <c r="R52" s="61"/>
      <c r="S52" s="56" t="str">
        <f t="shared" si="10"/>
        <v/>
      </c>
      <c r="T52" s="77" t="str">
        <f t="shared" si="11"/>
        <v/>
      </c>
      <c r="U52" s="14" t="str">
        <f t="shared" si="12"/>
        <v/>
      </c>
      <c r="V52" s="78" t="str">
        <f t="shared" si="13"/>
        <v/>
      </c>
      <c r="W52" s="75" t="str">
        <f t="shared" si="14"/>
        <v/>
      </c>
      <c r="X52" s="61"/>
      <c r="Y52" s="146" t="str">
        <f t="shared" si="18"/>
        <v/>
      </c>
      <c r="Z52" s="117" t="str">
        <f t="shared" si="15"/>
        <v/>
      </c>
      <c r="AA52" s="61"/>
    </row>
    <row r="53" spans="1:27" ht="22.1" customHeight="1">
      <c r="A53" s="19">
        <v>52</v>
      </c>
      <c r="B53" s="17" t="str">
        <f>IF(Plasmids!B53&lt;&gt;"",Plasmids!B53,"")</f>
        <v/>
      </c>
      <c r="C53" s="2" t="str">
        <f>IF(Plasmids!C53&lt;&gt;"",Plasmids!C53,"")</f>
        <v/>
      </c>
      <c r="D53" s="66" t="str">
        <f>IF(Plasmids!F53&lt;&gt;"",Plasmids!F53,"")</f>
        <v/>
      </c>
      <c r="E53" s="61"/>
      <c r="F53" s="79"/>
      <c r="G53" s="113"/>
      <c r="H53" s="110"/>
      <c r="I53" s="168"/>
      <c r="J53" s="95" t="str">
        <f t="shared" si="16"/>
        <v/>
      </c>
      <c r="K53" s="107" t="str">
        <f t="shared" si="17"/>
        <v/>
      </c>
      <c r="L53" s="110"/>
      <c r="M53" s="141" t="str">
        <f t="shared" si="6"/>
        <v/>
      </c>
      <c r="N53" s="69" t="str">
        <f t="shared" si="7"/>
        <v/>
      </c>
      <c r="O53" s="110"/>
      <c r="P53" s="67" t="str">
        <f t="shared" si="8"/>
        <v/>
      </c>
      <c r="Q53" s="68" t="str">
        <f t="shared" si="9"/>
        <v/>
      </c>
      <c r="R53" s="61"/>
      <c r="S53" s="55" t="str">
        <f t="shared" si="10"/>
        <v/>
      </c>
      <c r="T53" s="69" t="str">
        <f t="shared" si="11"/>
        <v/>
      </c>
      <c r="U53" s="15" t="str">
        <f t="shared" si="12"/>
        <v/>
      </c>
      <c r="V53" s="70" t="str">
        <f t="shared" si="13"/>
        <v/>
      </c>
      <c r="W53" s="67" t="str">
        <f t="shared" si="14"/>
        <v/>
      </c>
      <c r="X53" s="61"/>
      <c r="Y53" s="145" t="str">
        <f t="shared" si="18"/>
        <v/>
      </c>
      <c r="Z53" s="116" t="str">
        <f t="shared" si="15"/>
        <v/>
      </c>
      <c r="AA53" s="61"/>
    </row>
    <row r="54" spans="1:27" ht="22.1" customHeight="1">
      <c r="A54" s="18">
        <v>53</v>
      </c>
      <c r="B54" s="16" t="str">
        <f>IF(Plasmids!B54&lt;&gt;"",Plasmids!B54,"")</f>
        <v/>
      </c>
      <c r="C54" s="1" t="str">
        <f>IF(Plasmids!C54&lt;&gt;"",Plasmids!C54,"")</f>
        <v/>
      </c>
      <c r="D54" s="73" t="str">
        <f>IF(Plasmids!F54&lt;&gt;"",Plasmids!F54,"")</f>
        <v/>
      </c>
      <c r="E54" s="61"/>
      <c r="F54" s="74"/>
      <c r="G54" s="114"/>
      <c r="H54" s="110"/>
      <c r="I54" s="167"/>
      <c r="J54" s="96" t="str">
        <f t="shared" si="16"/>
        <v/>
      </c>
      <c r="K54" s="108" t="str">
        <f t="shared" si="17"/>
        <v/>
      </c>
      <c r="L54" s="110"/>
      <c r="M54" s="142" t="str">
        <f t="shared" si="6"/>
        <v/>
      </c>
      <c r="N54" s="77" t="str">
        <f t="shared" si="7"/>
        <v/>
      </c>
      <c r="O54" s="110"/>
      <c r="P54" s="75" t="str">
        <f t="shared" si="8"/>
        <v/>
      </c>
      <c r="Q54" s="76" t="str">
        <f t="shared" si="9"/>
        <v/>
      </c>
      <c r="R54" s="61"/>
      <c r="S54" s="56" t="str">
        <f t="shared" si="10"/>
        <v/>
      </c>
      <c r="T54" s="77" t="str">
        <f t="shared" si="11"/>
        <v/>
      </c>
      <c r="U54" s="14" t="str">
        <f t="shared" si="12"/>
        <v/>
      </c>
      <c r="V54" s="78" t="str">
        <f t="shared" si="13"/>
        <v/>
      </c>
      <c r="W54" s="75" t="str">
        <f t="shared" si="14"/>
        <v/>
      </c>
      <c r="X54" s="61"/>
      <c r="Y54" s="146" t="str">
        <f t="shared" si="18"/>
        <v/>
      </c>
      <c r="Z54" s="117" t="str">
        <f t="shared" si="15"/>
        <v/>
      </c>
      <c r="AA54" s="61"/>
    </row>
    <row r="55" spans="1:27" ht="22.1" customHeight="1">
      <c r="A55" s="19">
        <v>54</v>
      </c>
      <c r="B55" s="17" t="str">
        <f>IF(Plasmids!B55&lt;&gt;"",Plasmids!B55,"")</f>
        <v/>
      </c>
      <c r="C55" s="2" t="str">
        <f>IF(Plasmids!C55&lt;&gt;"",Plasmids!C55,"")</f>
        <v/>
      </c>
      <c r="D55" s="66" t="str">
        <f>IF(Plasmids!F55&lt;&gt;"",Plasmids!F55,"")</f>
        <v/>
      </c>
      <c r="E55" s="61"/>
      <c r="F55" s="79"/>
      <c r="G55" s="113"/>
      <c r="H55" s="110"/>
      <c r="I55" s="168"/>
      <c r="J55" s="95" t="str">
        <f t="shared" si="16"/>
        <v/>
      </c>
      <c r="K55" s="107" t="str">
        <f t="shared" si="17"/>
        <v/>
      </c>
      <c r="L55" s="110"/>
      <c r="M55" s="141" t="str">
        <f t="shared" si="6"/>
        <v/>
      </c>
      <c r="N55" s="69" t="str">
        <f t="shared" si="7"/>
        <v/>
      </c>
      <c r="O55" s="110"/>
      <c r="P55" s="67" t="str">
        <f t="shared" si="8"/>
        <v/>
      </c>
      <c r="Q55" s="68" t="str">
        <f t="shared" si="9"/>
        <v/>
      </c>
      <c r="R55" s="61"/>
      <c r="S55" s="55" t="str">
        <f t="shared" si="10"/>
        <v/>
      </c>
      <c r="T55" s="69" t="str">
        <f t="shared" si="11"/>
        <v/>
      </c>
      <c r="U55" s="15" t="str">
        <f t="shared" si="12"/>
        <v/>
      </c>
      <c r="V55" s="70" t="str">
        <f t="shared" si="13"/>
        <v/>
      </c>
      <c r="W55" s="67" t="str">
        <f t="shared" si="14"/>
        <v/>
      </c>
      <c r="X55" s="61"/>
      <c r="Y55" s="145" t="str">
        <f t="shared" si="18"/>
        <v/>
      </c>
      <c r="Z55" s="116" t="str">
        <f t="shared" si="15"/>
        <v/>
      </c>
      <c r="AA55" s="61"/>
    </row>
    <row r="56" spans="1:27" ht="22.1" customHeight="1">
      <c r="A56" s="18">
        <v>55</v>
      </c>
      <c r="B56" s="16" t="str">
        <f>IF(Plasmids!B56&lt;&gt;"",Plasmids!B56,"")</f>
        <v/>
      </c>
      <c r="C56" s="1" t="str">
        <f>IF(Plasmids!C56&lt;&gt;"",Plasmids!C56,"")</f>
        <v/>
      </c>
      <c r="D56" s="73" t="str">
        <f>IF(Plasmids!F56&lt;&gt;"",Plasmids!F56,"")</f>
        <v/>
      </c>
      <c r="E56" s="61"/>
      <c r="F56" s="74"/>
      <c r="G56" s="114"/>
      <c r="H56" s="110"/>
      <c r="I56" s="167"/>
      <c r="J56" s="96" t="str">
        <f t="shared" si="16"/>
        <v/>
      </c>
      <c r="K56" s="108" t="str">
        <f t="shared" si="17"/>
        <v/>
      </c>
      <c r="L56" s="110"/>
      <c r="M56" s="142" t="str">
        <f t="shared" si="6"/>
        <v/>
      </c>
      <c r="N56" s="77" t="str">
        <f t="shared" si="7"/>
        <v/>
      </c>
      <c r="O56" s="110"/>
      <c r="P56" s="75" t="str">
        <f t="shared" si="8"/>
        <v/>
      </c>
      <c r="Q56" s="76" t="str">
        <f t="shared" si="9"/>
        <v/>
      </c>
      <c r="R56" s="61"/>
      <c r="S56" s="56" t="str">
        <f t="shared" si="10"/>
        <v/>
      </c>
      <c r="T56" s="77" t="str">
        <f t="shared" si="11"/>
        <v/>
      </c>
      <c r="U56" s="14" t="str">
        <f t="shared" si="12"/>
        <v/>
      </c>
      <c r="V56" s="78" t="str">
        <f t="shared" si="13"/>
        <v/>
      </c>
      <c r="W56" s="75" t="str">
        <f t="shared" si="14"/>
        <v/>
      </c>
      <c r="X56" s="61"/>
      <c r="Y56" s="146" t="str">
        <f t="shared" si="18"/>
        <v/>
      </c>
      <c r="Z56" s="117" t="str">
        <f t="shared" si="15"/>
        <v/>
      </c>
      <c r="AA56" s="61"/>
    </row>
    <row r="57" spans="1:27" ht="22.1" customHeight="1">
      <c r="A57" s="19">
        <v>56</v>
      </c>
      <c r="B57" s="17" t="str">
        <f>IF(Plasmids!B57&lt;&gt;"",Plasmids!B57,"")</f>
        <v/>
      </c>
      <c r="C57" s="2" t="str">
        <f>IF(Plasmids!C57&lt;&gt;"",Plasmids!C57,"")</f>
        <v/>
      </c>
      <c r="D57" s="66" t="str">
        <f>IF(Plasmids!F57&lt;&gt;"",Plasmids!F57,"")</f>
        <v/>
      </c>
      <c r="E57" s="61"/>
      <c r="F57" s="79"/>
      <c r="G57" s="113"/>
      <c r="H57" s="110"/>
      <c r="I57" s="168"/>
      <c r="J57" s="95" t="str">
        <f t="shared" si="16"/>
        <v/>
      </c>
      <c r="K57" s="107" t="str">
        <f t="shared" si="17"/>
        <v/>
      </c>
      <c r="L57" s="110"/>
      <c r="M57" s="141" t="str">
        <f t="shared" si="6"/>
        <v/>
      </c>
      <c r="N57" s="69" t="str">
        <f t="shared" si="7"/>
        <v/>
      </c>
      <c r="O57" s="110"/>
      <c r="P57" s="67" t="str">
        <f t="shared" si="8"/>
        <v/>
      </c>
      <c r="Q57" s="68" t="str">
        <f t="shared" si="9"/>
        <v/>
      </c>
      <c r="R57" s="61"/>
      <c r="S57" s="55" t="str">
        <f t="shared" si="10"/>
        <v/>
      </c>
      <c r="T57" s="69" t="str">
        <f t="shared" si="11"/>
        <v/>
      </c>
      <c r="U57" s="15" t="str">
        <f t="shared" si="12"/>
        <v/>
      </c>
      <c r="V57" s="70" t="str">
        <f t="shared" si="13"/>
        <v/>
      </c>
      <c r="W57" s="67" t="str">
        <f t="shared" si="14"/>
        <v/>
      </c>
      <c r="X57" s="61"/>
      <c r="Y57" s="145" t="str">
        <f t="shared" si="18"/>
        <v/>
      </c>
      <c r="Z57" s="116" t="str">
        <f t="shared" si="15"/>
        <v/>
      </c>
      <c r="AA57" s="61"/>
    </row>
    <row r="58" spans="1:27" ht="22.1" customHeight="1">
      <c r="A58" s="18">
        <v>57</v>
      </c>
      <c r="B58" s="16" t="str">
        <f>IF(Plasmids!B58&lt;&gt;"",Plasmids!B58,"")</f>
        <v/>
      </c>
      <c r="C58" s="1" t="str">
        <f>IF(Plasmids!C58&lt;&gt;"",Plasmids!C58,"")</f>
        <v/>
      </c>
      <c r="D58" s="73" t="str">
        <f>IF(Plasmids!F58&lt;&gt;"",Plasmids!F58,"")</f>
        <v/>
      </c>
      <c r="E58" s="61"/>
      <c r="F58" s="74"/>
      <c r="G58" s="114"/>
      <c r="H58" s="110"/>
      <c r="I58" s="167"/>
      <c r="J58" s="96" t="str">
        <f t="shared" si="16"/>
        <v/>
      </c>
      <c r="K58" s="108" t="str">
        <f t="shared" si="17"/>
        <v/>
      </c>
      <c r="L58" s="110"/>
      <c r="M58" s="142" t="str">
        <f t="shared" si="6"/>
        <v/>
      </c>
      <c r="N58" s="77" t="str">
        <f t="shared" si="7"/>
        <v/>
      </c>
      <c r="O58" s="110"/>
      <c r="P58" s="75" t="str">
        <f t="shared" si="8"/>
        <v/>
      </c>
      <c r="Q58" s="76" t="str">
        <f t="shared" si="9"/>
        <v/>
      </c>
      <c r="R58" s="61"/>
      <c r="S58" s="56" t="str">
        <f t="shared" si="10"/>
        <v/>
      </c>
      <c r="T58" s="77" t="str">
        <f t="shared" si="11"/>
        <v/>
      </c>
      <c r="U58" s="14" t="str">
        <f t="shared" si="12"/>
        <v/>
      </c>
      <c r="V58" s="78" t="str">
        <f t="shared" si="13"/>
        <v/>
      </c>
      <c r="W58" s="75" t="str">
        <f t="shared" si="14"/>
        <v/>
      </c>
      <c r="X58" s="61"/>
      <c r="Y58" s="146" t="str">
        <f t="shared" si="18"/>
        <v/>
      </c>
      <c r="Z58" s="117" t="str">
        <f t="shared" si="15"/>
        <v/>
      </c>
      <c r="AA58" s="61"/>
    </row>
    <row r="59" spans="1:27" ht="22.1" customHeight="1">
      <c r="A59" s="19">
        <v>58</v>
      </c>
      <c r="B59" s="17" t="str">
        <f>IF(Plasmids!B59&lt;&gt;"",Plasmids!B59,"")</f>
        <v/>
      </c>
      <c r="C59" s="2" t="str">
        <f>IF(Plasmids!C59&lt;&gt;"",Plasmids!C59,"")</f>
        <v/>
      </c>
      <c r="D59" s="66" t="str">
        <f>IF(Plasmids!F59&lt;&gt;"",Plasmids!F59,"")</f>
        <v/>
      </c>
      <c r="E59" s="61"/>
      <c r="F59" s="79"/>
      <c r="G59" s="113"/>
      <c r="H59" s="110"/>
      <c r="I59" s="168"/>
      <c r="J59" s="95" t="str">
        <f t="shared" si="16"/>
        <v/>
      </c>
      <c r="K59" s="107" t="str">
        <f t="shared" si="17"/>
        <v/>
      </c>
      <c r="L59" s="110"/>
      <c r="M59" s="141" t="str">
        <f t="shared" si="6"/>
        <v/>
      </c>
      <c r="N59" s="69" t="str">
        <f t="shared" si="7"/>
        <v/>
      </c>
      <c r="O59" s="110"/>
      <c r="P59" s="67" t="str">
        <f t="shared" si="8"/>
        <v/>
      </c>
      <c r="Q59" s="68" t="str">
        <f t="shared" si="9"/>
        <v/>
      </c>
      <c r="R59" s="61"/>
      <c r="S59" s="55" t="str">
        <f t="shared" si="10"/>
        <v/>
      </c>
      <c r="T59" s="69" t="str">
        <f t="shared" si="11"/>
        <v/>
      </c>
      <c r="U59" s="15" t="str">
        <f t="shared" si="12"/>
        <v/>
      </c>
      <c r="V59" s="70" t="str">
        <f t="shared" si="13"/>
        <v/>
      </c>
      <c r="W59" s="67" t="str">
        <f t="shared" si="14"/>
        <v/>
      </c>
      <c r="X59" s="61"/>
      <c r="Y59" s="145" t="str">
        <f t="shared" si="18"/>
        <v/>
      </c>
      <c r="Z59" s="116" t="str">
        <f t="shared" si="15"/>
        <v/>
      </c>
      <c r="AA59" s="61"/>
    </row>
    <row r="60" spans="1:27" ht="22.1" customHeight="1">
      <c r="A60" s="18">
        <v>59</v>
      </c>
      <c r="B60" s="16" t="str">
        <f>IF(Plasmids!B60&lt;&gt;"",Plasmids!B60,"")</f>
        <v/>
      </c>
      <c r="C60" s="1" t="str">
        <f>IF(Plasmids!C60&lt;&gt;"",Plasmids!C60,"")</f>
        <v/>
      </c>
      <c r="D60" s="73" t="str">
        <f>IF(Plasmids!F60&lt;&gt;"",Plasmids!F60,"")</f>
        <v/>
      </c>
      <c r="E60" s="61"/>
      <c r="F60" s="74"/>
      <c r="G60" s="114"/>
      <c r="H60" s="110"/>
      <c r="I60" s="167"/>
      <c r="J60" s="96" t="str">
        <f t="shared" si="16"/>
        <v/>
      </c>
      <c r="K60" s="108" t="str">
        <f t="shared" si="17"/>
        <v/>
      </c>
      <c r="L60" s="110"/>
      <c r="M60" s="142" t="str">
        <f t="shared" si="6"/>
        <v/>
      </c>
      <c r="N60" s="77" t="str">
        <f t="shared" si="7"/>
        <v/>
      </c>
      <c r="O60" s="110"/>
      <c r="P60" s="75" t="str">
        <f t="shared" si="8"/>
        <v/>
      </c>
      <c r="Q60" s="76" t="str">
        <f t="shared" si="9"/>
        <v/>
      </c>
      <c r="R60" s="61"/>
      <c r="S60" s="56" t="str">
        <f t="shared" si="10"/>
        <v/>
      </c>
      <c r="T60" s="77" t="str">
        <f t="shared" si="11"/>
        <v/>
      </c>
      <c r="U60" s="14" t="str">
        <f t="shared" si="12"/>
        <v/>
      </c>
      <c r="V60" s="78" t="str">
        <f t="shared" si="13"/>
        <v/>
      </c>
      <c r="W60" s="75" t="str">
        <f t="shared" si="14"/>
        <v/>
      </c>
      <c r="X60" s="61"/>
      <c r="Y60" s="146" t="str">
        <f t="shared" si="18"/>
        <v/>
      </c>
      <c r="Z60" s="117" t="str">
        <f t="shared" si="15"/>
        <v/>
      </c>
      <c r="AA60" s="61"/>
    </row>
    <row r="61" spans="1:27" ht="22.1" customHeight="1">
      <c r="A61" s="19">
        <v>60</v>
      </c>
      <c r="B61" s="17" t="str">
        <f>IF(Plasmids!B61&lt;&gt;"",Plasmids!B61,"")</f>
        <v/>
      </c>
      <c r="C61" s="2" t="str">
        <f>IF(Plasmids!C61&lt;&gt;"",Plasmids!C61,"")</f>
        <v/>
      </c>
      <c r="D61" s="66" t="str">
        <f>IF(Plasmids!F61&lt;&gt;"",Plasmids!F61,"")</f>
        <v/>
      </c>
      <c r="E61" s="61"/>
      <c r="F61" s="79"/>
      <c r="G61" s="113"/>
      <c r="H61" s="110"/>
      <c r="I61" s="168"/>
      <c r="J61" s="95" t="str">
        <f t="shared" si="16"/>
        <v/>
      </c>
      <c r="K61" s="107" t="str">
        <f t="shared" si="17"/>
        <v/>
      </c>
      <c r="L61" s="110"/>
      <c r="M61" s="141" t="str">
        <f t="shared" si="6"/>
        <v/>
      </c>
      <c r="N61" s="69" t="str">
        <f t="shared" si="7"/>
        <v/>
      </c>
      <c r="O61" s="110"/>
      <c r="P61" s="67" t="str">
        <f t="shared" si="8"/>
        <v/>
      </c>
      <c r="Q61" s="68" t="str">
        <f t="shared" si="9"/>
        <v/>
      </c>
      <c r="R61" s="61"/>
      <c r="S61" s="55" t="str">
        <f t="shared" si="10"/>
        <v/>
      </c>
      <c r="T61" s="69" t="str">
        <f t="shared" si="11"/>
        <v/>
      </c>
      <c r="U61" s="15" t="str">
        <f t="shared" si="12"/>
        <v/>
      </c>
      <c r="V61" s="70" t="str">
        <f t="shared" si="13"/>
        <v/>
      </c>
      <c r="W61" s="67" t="str">
        <f t="shared" si="14"/>
        <v/>
      </c>
      <c r="X61" s="61"/>
      <c r="Y61" s="145" t="str">
        <f t="shared" si="18"/>
        <v/>
      </c>
      <c r="Z61" s="116" t="str">
        <f t="shared" si="15"/>
        <v/>
      </c>
      <c r="AA61" s="61"/>
    </row>
    <row r="62" spans="1:27" ht="22.1" customHeight="1">
      <c r="A62" s="18">
        <v>61</v>
      </c>
      <c r="B62" s="16" t="str">
        <f>IF(Plasmids!B62&lt;&gt;"",Plasmids!B62,"")</f>
        <v/>
      </c>
      <c r="C62" s="1" t="str">
        <f>IF(Plasmids!C62&lt;&gt;"",Plasmids!C62,"")</f>
        <v/>
      </c>
      <c r="D62" s="73" t="str">
        <f>IF(Plasmids!F62&lt;&gt;"",Plasmids!F62,"")</f>
        <v/>
      </c>
      <c r="E62" s="61"/>
      <c r="F62" s="74"/>
      <c r="G62" s="114"/>
      <c r="H62" s="110"/>
      <c r="I62" s="167"/>
      <c r="J62" s="96" t="str">
        <f t="shared" si="16"/>
        <v/>
      </c>
      <c r="K62" s="108" t="str">
        <f t="shared" si="17"/>
        <v/>
      </c>
      <c r="L62" s="110"/>
      <c r="M62" s="142" t="str">
        <f t="shared" si="6"/>
        <v/>
      </c>
      <c r="N62" s="77" t="str">
        <f t="shared" si="7"/>
        <v/>
      </c>
      <c r="O62" s="110"/>
      <c r="P62" s="75" t="str">
        <f t="shared" si="8"/>
        <v/>
      </c>
      <c r="Q62" s="76" t="str">
        <f t="shared" si="9"/>
        <v/>
      </c>
      <c r="R62" s="61"/>
      <c r="S62" s="56" t="str">
        <f t="shared" si="10"/>
        <v/>
      </c>
      <c r="T62" s="77" t="str">
        <f t="shared" si="11"/>
        <v/>
      </c>
      <c r="U62" s="14" t="str">
        <f t="shared" si="12"/>
        <v/>
      </c>
      <c r="V62" s="78" t="str">
        <f t="shared" si="13"/>
        <v/>
      </c>
      <c r="W62" s="75" t="str">
        <f t="shared" si="14"/>
        <v/>
      </c>
      <c r="X62" s="61"/>
      <c r="Y62" s="146" t="str">
        <f t="shared" si="18"/>
        <v/>
      </c>
      <c r="Z62" s="117" t="str">
        <f t="shared" si="15"/>
        <v/>
      </c>
      <c r="AA62" s="61"/>
    </row>
    <row r="63" spans="1:27" ht="22.1" customHeight="1">
      <c r="A63" s="19">
        <v>62</v>
      </c>
      <c r="B63" s="17" t="str">
        <f>IF(Plasmids!B63&lt;&gt;"",Plasmids!B63,"")</f>
        <v/>
      </c>
      <c r="C63" s="2" t="str">
        <f>IF(Plasmids!C63&lt;&gt;"",Plasmids!C63,"")</f>
        <v/>
      </c>
      <c r="D63" s="66" t="str">
        <f>IF(Plasmids!F63&lt;&gt;"",Plasmids!F63,"")</f>
        <v/>
      </c>
      <c r="E63" s="61"/>
      <c r="F63" s="79"/>
      <c r="G63" s="113"/>
      <c r="H63" s="110"/>
      <c r="I63" s="168"/>
      <c r="J63" s="95" t="str">
        <f t="shared" si="16"/>
        <v/>
      </c>
      <c r="K63" s="107" t="str">
        <f t="shared" si="17"/>
        <v/>
      </c>
      <c r="L63" s="110"/>
      <c r="M63" s="141" t="str">
        <f t="shared" si="6"/>
        <v/>
      </c>
      <c r="N63" s="69" t="str">
        <f t="shared" si="7"/>
        <v/>
      </c>
      <c r="O63" s="110"/>
      <c r="P63" s="67" t="str">
        <f t="shared" si="8"/>
        <v/>
      </c>
      <c r="Q63" s="68" t="str">
        <f t="shared" si="9"/>
        <v/>
      </c>
      <c r="R63" s="61"/>
      <c r="S63" s="55" t="str">
        <f t="shared" si="10"/>
        <v/>
      </c>
      <c r="T63" s="69" t="str">
        <f t="shared" si="11"/>
        <v/>
      </c>
      <c r="U63" s="15" t="str">
        <f t="shared" si="12"/>
        <v/>
      </c>
      <c r="V63" s="70" t="str">
        <f t="shared" si="13"/>
        <v/>
      </c>
      <c r="W63" s="67" t="str">
        <f t="shared" si="14"/>
        <v/>
      </c>
      <c r="X63" s="61"/>
      <c r="Y63" s="145" t="str">
        <f t="shared" si="18"/>
        <v/>
      </c>
      <c r="Z63" s="116" t="str">
        <f t="shared" si="15"/>
        <v/>
      </c>
      <c r="AA63" s="61"/>
    </row>
    <row r="64" spans="1:27" ht="22.1" customHeight="1">
      <c r="A64" s="18">
        <v>63</v>
      </c>
      <c r="B64" s="16" t="str">
        <f>IF(Plasmids!B64&lt;&gt;"",Plasmids!B64,"")</f>
        <v/>
      </c>
      <c r="C64" s="1" t="str">
        <f>IF(Plasmids!C64&lt;&gt;"",Plasmids!C64,"")</f>
        <v/>
      </c>
      <c r="D64" s="73" t="str">
        <f>IF(Plasmids!F64&lt;&gt;"",Plasmids!F64,"")</f>
        <v/>
      </c>
      <c r="E64" s="61"/>
      <c r="F64" s="74"/>
      <c r="G64" s="114"/>
      <c r="H64" s="110"/>
      <c r="I64" s="167"/>
      <c r="J64" s="96" t="str">
        <f t="shared" si="16"/>
        <v/>
      </c>
      <c r="K64" s="108" t="str">
        <f t="shared" si="17"/>
        <v/>
      </c>
      <c r="L64" s="110"/>
      <c r="M64" s="142" t="str">
        <f t="shared" si="6"/>
        <v/>
      </c>
      <c r="N64" s="77" t="str">
        <f t="shared" si="7"/>
        <v/>
      </c>
      <c r="O64" s="110"/>
      <c r="P64" s="75" t="str">
        <f t="shared" si="8"/>
        <v/>
      </c>
      <c r="Q64" s="76" t="str">
        <f t="shared" si="9"/>
        <v/>
      </c>
      <c r="R64" s="61"/>
      <c r="S64" s="56" t="str">
        <f t="shared" si="10"/>
        <v/>
      </c>
      <c r="T64" s="77" t="str">
        <f t="shared" si="11"/>
        <v/>
      </c>
      <c r="U64" s="14" t="str">
        <f t="shared" si="12"/>
        <v/>
      </c>
      <c r="V64" s="78" t="str">
        <f t="shared" si="13"/>
        <v/>
      </c>
      <c r="W64" s="75" t="str">
        <f t="shared" si="14"/>
        <v/>
      </c>
      <c r="X64" s="61"/>
      <c r="Y64" s="146" t="str">
        <f t="shared" si="18"/>
        <v/>
      </c>
      <c r="Z64" s="117" t="str">
        <f t="shared" si="15"/>
        <v/>
      </c>
      <c r="AA64" s="61"/>
    </row>
    <row r="65" spans="1:27" ht="22.1" customHeight="1">
      <c r="A65" s="19">
        <v>64</v>
      </c>
      <c r="B65" s="17" t="str">
        <f>IF(Plasmids!B65&lt;&gt;"",Plasmids!B65,"")</f>
        <v/>
      </c>
      <c r="C65" s="2" t="str">
        <f>IF(Plasmids!C65&lt;&gt;"",Plasmids!C65,"")</f>
        <v/>
      </c>
      <c r="D65" s="66" t="str">
        <f>IF(Plasmids!F65&lt;&gt;"",Plasmids!F65,"")</f>
        <v/>
      </c>
      <c r="E65" s="61"/>
      <c r="F65" s="79"/>
      <c r="G65" s="113"/>
      <c r="H65" s="110"/>
      <c r="I65" s="168"/>
      <c r="J65" s="95" t="str">
        <f t="shared" si="16"/>
        <v/>
      </c>
      <c r="K65" s="107" t="str">
        <f t="shared" si="17"/>
        <v/>
      </c>
      <c r="L65" s="110"/>
      <c r="M65" s="141" t="str">
        <f t="shared" si="6"/>
        <v/>
      </c>
      <c r="N65" s="69" t="str">
        <f t="shared" si="7"/>
        <v/>
      </c>
      <c r="O65" s="110"/>
      <c r="P65" s="67" t="str">
        <f t="shared" si="8"/>
        <v/>
      </c>
      <c r="Q65" s="68" t="str">
        <f t="shared" si="9"/>
        <v/>
      </c>
      <c r="R65" s="61"/>
      <c r="S65" s="55" t="str">
        <f t="shared" si="10"/>
        <v/>
      </c>
      <c r="T65" s="69" t="str">
        <f t="shared" si="11"/>
        <v/>
      </c>
      <c r="U65" s="15" t="str">
        <f t="shared" si="12"/>
        <v/>
      </c>
      <c r="V65" s="70" t="str">
        <f t="shared" si="13"/>
        <v/>
      </c>
      <c r="W65" s="67" t="str">
        <f t="shared" si="14"/>
        <v/>
      </c>
      <c r="X65" s="61"/>
      <c r="Y65" s="145" t="str">
        <f t="shared" si="18"/>
        <v/>
      </c>
      <c r="Z65" s="116" t="str">
        <f t="shared" si="15"/>
        <v/>
      </c>
      <c r="AA65" s="61"/>
    </row>
    <row r="66" spans="1:27" ht="22.1" customHeight="1">
      <c r="A66" s="18">
        <v>65</v>
      </c>
      <c r="B66" s="16" t="str">
        <f>IF(Plasmids!B66&lt;&gt;"",Plasmids!B66,"")</f>
        <v/>
      </c>
      <c r="C66" s="1" t="str">
        <f>IF(Plasmids!C66&lt;&gt;"",Plasmids!C66,"")</f>
        <v/>
      </c>
      <c r="D66" s="73" t="str">
        <f>IF(Plasmids!F66&lt;&gt;"",Plasmids!F66,"")</f>
        <v/>
      </c>
      <c r="E66" s="61"/>
      <c r="F66" s="74"/>
      <c r="G66" s="114"/>
      <c r="H66" s="110"/>
      <c r="I66" s="167"/>
      <c r="J66" s="96" t="str">
        <f t="shared" ref="J66:J97" si="19">IF(I66&lt;&gt;"",G66*IF(F66="ExpiCHO-S",6,3)/I66,"")</f>
        <v/>
      </c>
      <c r="K66" s="108" t="str">
        <f t="shared" ref="K66:K97" si="20">IF(J66&lt;&gt;"",G66-J66,"")</f>
        <v/>
      </c>
      <c r="L66" s="110"/>
      <c r="M66" s="142" t="str">
        <f t="shared" si="6"/>
        <v/>
      </c>
      <c r="N66" s="77" t="str">
        <f t="shared" si="7"/>
        <v/>
      </c>
      <c r="O66" s="110"/>
      <c r="P66" s="75" t="str">
        <f t="shared" si="8"/>
        <v/>
      </c>
      <c r="Q66" s="76" t="str">
        <f t="shared" si="9"/>
        <v/>
      </c>
      <c r="R66" s="61"/>
      <c r="S66" s="56" t="str">
        <f t="shared" si="10"/>
        <v/>
      </c>
      <c r="T66" s="77" t="str">
        <f t="shared" si="11"/>
        <v/>
      </c>
      <c r="U66" s="14" t="str">
        <f t="shared" si="12"/>
        <v/>
      </c>
      <c r="V66" s="78" t="str">
        <f t="shared" si="13"/>
        <v/>
      </c>
      <c r="W66" s="75" t="str">
        <f t="shared" si="14"/>
        <v/>
      </c>
      <c r="X66" s="61"/>
      <c r="Y66" s="146" t="str">
        <f t="shared" ref="Y66:Y101" si="21">IF(G66&lt;&gt;"",G66+V66+(M66+N66+P66+Q66+T66+W66)/1000,"")</f>
        <v/>
      </c>
      <c r="Z66" s="117" t="str">
        <f t="shared" si="15"/>
        <v/>
      </c>
      <c r="AA66" s="61"/>
    </row>
    <row r="67" spans="1:27" ht="22.1" customHeight="1">
      <c r="A67" s="19">
        <v>66</v>
      </c>
      <c r="B67" s="17" t="str">
        <f>IF(Plasmids!B67&lt;&gt;"",Plasmids!B67,"")</f>
        <v/>
      </c>
      <c r="C67" s="2" t="str">
        <f>IF(Plasmids!C67&lt;&gt;"",Plasmids!C67,"")</f>
        <v/>
      </c>
      <c r="D67" s="66" t="str">
        <f>IF(Plasmids!F67&lt;&gt;"",Plasmids!F67,"")</f>
        <v/>
      </c>
      <c r="E67" s="61"/>
      <c r="F67" s="79"/>
      <c r="G67" s="113"/>
      <c r="H67" s="110"/>
      <c r="I67" s="168"/>
      <c r="J67" s="95" t="str">
        <f t="shared" si="19"/>
        <v/>
      </c>
      <c r="K67" s="107" t="str">
        <f t="shared" si="20"/>
        <v/>
      </c>
      <c r="L67" s="110"/>
      <c r="M67" s="141" t="str">
        <f t="shared" ref="M67:M101" si="22">IF(G67&lt;&gt;"",IF(D67=0,0,G67/(D67/1000)),"")</f>
        <v/>
      </c>
      <c r="N67" s="69" t="str">
        <f t="shared" ref="N67:N101" si="23">IF(G67&lt;&gt;"",IF($F67="ExpiCHO-S",$G67/25*1000,IF($F67="Expi293F",$G67/25*1.5*1000,"")),"")</f>
        <v/>
      </c>
      <c r="O67" s="110"/>
      <c r="P67" s="67" t="str">
        <f t="shared" ref="P67:P101" si="24">IF($G67&lt;&gt;"",$G67/25*80,"")</f>
        <v/>
      </c>
      <c r="Q67" s="68" t="str">
        <f t="shared" ref="Q67:Q101" si="25">IF($G67&lt;&gt;"",N67-P67,"")</f>
        <v/>
      </c>
      <c r="R67" s="61"/>
      <c r="S67" s="55" t="str">
        <f t="shared" ref="S67:S101" si="26">IF(G67&lt;&gt;"",IF($F67="ExpiCHO-S","ExpiEnh",IF($F67="Expi293F","Enh1","")),"")</f>
        <v/>
      </c>
      <c r="T67" s="69" t="str">
        <f t="shared" ref="T67:T101" si="27">IF(S67="ExpiEnh",G67/25*150,IF(S67="Enh1",G67/25*150,""))</f>
        <v/>
      </c>
      <c r="U67" s="15" t="str">
        <f t="shared" ref="U67:U101" si="28">IF(G67&lt;&gt;"",IF($F67="ExpiCHO-S","Feed",IF($F67="Expi293F","Enh2","")),"")</f>
        <v/>
      </c>
      <c r="V67" s="70" t="str">
        <f t="shared" ref="V67:V101" si="29">IF(U67="Feed",G67/25*6,IF(S67="Enh1",G67/25*1.5,""))</f>
        <v/>
      </c>
      <c r="W67" s="67" t="str">
        <f t="shared" ref="W67:W101" si="30">IF(G67&lt;&gt;"",(G67*1000+V67*1000+(M67+N67/+P67+Q67+T67))/100,"")</f>
        <v/>
      </c>
      <c r="X67" s="61"/>
      <c r="Y67" s="145" t="str">
        <f t="shared" si="21"/>
        <v/>
      </c>
      <c r="Z67" s="116" t="str">
        <f t="shared" ref="Z67:Z101" si="31">IF(Y67="","",IF(Y67&lt;50/3,"Biorecator",IF(Y67&lt;250/3,250,IF(Y67&lt;500/3,500,IF(Y67&lt;1000/3,1000,IF(Y67&lt;2000/3,2000,"Multiple flasks"))))))</f>
        <v/>
      </c>
      <c r="AA67" s="61"/>
    </row>
    <row r="68" spans="1:27" ht="22.1" customHeight="1">
      <c r="A68" s="18">
        <v>67</v>
      </c>
      <c r="B68" s="16" t="str">
        <f>IF(Plasmids!B68&lt;&gt;"",Plasmids!B68,"")</f>
        <v/>
      </c>
      <c r="C68" s="1" t="str">
        <f>IF(Plasmids!C68&lt;&gt;"",Plasmids!C68,"")</f>
        <v/>
      </c>
      <c r="D68" s="73" t="str">
        <f>IF(Plasmids!F68&lt;&gt;"",Plasmids!F68,"")</f>
        <v/>
      </c>
      <c r="E68" s="61"/>
      <c r="F68" s="74"/>
      <c r="G68" s="114"/>
      <c r="H68" s="110"/>
      <c r="I68" s="167"/>
      <c r="J68" s="96" t="str">
        <f t="shared" si="19"/>
        <v/>
      </c>
      <c r="K68" s="108" t="str">
        <f t="shared" si="20"/>
        <v/>
      </c>
      <c r="L68" s="110"/>
      <c r="M68" s="142" t="str">
        <f t="shared" si="22"/>
        <v/>
      </c>
      <c r="N68" s="77" t="str">
        <f t="shared" si="23"/>
        <v/>
      </c>
      <c r="O68" s="110"/>
      <c r="P68" s="75" t="str">
        <f t="shared" si="24"/>
        <v/>
      </c>
      <c r="Q68" s="76" t="str">
        <f t="shared" si="25"/>
        <v/>
      </c>
      <c r="R68" s="61"/>
      <c r="S68" s="56" t="str">
        <f t="shared" si="26"/>
        <v/>
      </c>
      <c r="T68" s="77" t="str">
        <f t="shared" si="27"/>
        <v/>
      </c>
      <c r="U68" s="14" t="str">
        <f t="shared" si="28"/>
        <v/>
      </c>
      <c r="V68" s="78" t="str">
        <f t="shared" si="29"/>
        <v/>
      </c>
      <c r="W68" s="75" t="str">
        <f t="shared" si="30"/>
        <v/>
      </c>
      <c r="X68" s="61"/>
      <c r="Y68" s="146" t="str">
        <f t="shared" si="21"/>
        <v/>
      </c>
      <c r="Z68" s="117" t="str">
        <f t="shared" si="31"/>
        <v/>
      </c>
      <c r="AA68" s="61"/>
    </row>
    <row r="69" spans="1:27" ht="22.1" customHeight="1">
      <c r="A69" s="19">
        <v>68</v>
      </c>
      <c r="B69" s="17" t="str">
        <f>IF(Plasmids!B69&lt;&gt;"",Plasmids!B69,"")</f>
        <v/>
      </c>
      <c r="C69" s="2" t="str">
        <f>IF(Plasmids!C69&lt;&gt;"",Plasmids!C69,"")</f>
        <v/>
      </c>
      <c r="D69" s="66" t="str">
        <f>IF(Plasmids!F69&lt;&gt;"",Plasmids!F69,"")</f>
        <v/>
      </c>
      <c r="E69" s="61"/>
      <c r="F69" s="79"/>
      <c r="G69" s="113"/>
      <c r="H69" s="110"/>
      <c r="I69" s="168"/>
      <c r="J69" s="95" t="str">
        <f t="shared" si="19"/>
        <v/>
      </c>
      <c r="K69" s="107" t="str">
        <f t="shared" si="20"/>
        <v/>
      </c>
      <c r="L69" s="110"/>
      <c r="M69" s="141" t="str">
        <f t="shared" si="22"/>
        <v/>
      </c>
      <c r="N69" s="69" t="str">
        <f t="shared" si="23"/>
        <v/>
      </c>
      <c r="O69" s="110"/>
      <c r="P69" s="67" t="str">
        <f t="shared" si="24"/>
        <v/>
      </c>
      <c r="Q69" s="68" t="str">
        <f t="shared" si="25"/>
        <v/>
      </c>
      <c r="R69" s="61"/>
      <c r="S69" s="55" t="str">
        <f t="shared" si="26"/>
        <v/>
      </c>
      <c r="T69" s="69" t="str">
        <f t="shared" si="27"/>
        <v/>
      </c>
      <c r="U69" s="15" t="str">
        <f t="shared" si="28"/>
        <v/>
      </c>
      <c r="V69" s="70" t="str">
        <f t="shared" si="29"/>
        <v/>
      </c>
      <c r="W69" s="67" t="str">
        <f t="shared" si="30"/>
        <v/>
      </c>
      <c r="X69" s="61"/>
      <c r="Y69" s="145" t="str">
        <f t="shared" si="21"/>
        <v/>
      </c>
      <c r="Z69" s="116" t="str">
        <f t="shared" si="31"/>
        <v/>
      </c>
      <c r="AA69" s="61"/>
    </row>
    <row r="70" spans="1:27" ht="22.1" customHeight="1">
      <c r="A70" s="18">
        <v>69</v>
      </c>
      <c r="B70" s="16" t="str">
        <f>IF(Plasmids!B70&lt;&gt;"",Plasmids!B70,"")</f>
        <v/>
      </c>
      <c r="C70" s="1" t="str">
        <f>IF(Plasmids!C70&lt;&gt;"",Plasmids!C70,"")</f>
        <v/>
      </c>
      <c r="D70" s="73" t="str">
        <f>IF(Plasmids!F70&lt;&gt;"",Plasmids!F70,"")</f>
        <v/>
      </c>
      <c r="E70" s="61"/>
      <c r="F70" s="74"/>
      <c r="G70" s="114"/>
      <c r="H70" s="110"/>
      <c r="I70" s="167"/>
      <c r="J70" s="96" t="str">
        <f t="shared" si="19"/>
        <v/>
      </c>
      <c r="K70" s="108" t="str">
        <f t="shared" si="20"/>
        <v/>
      </c>
      <c r="L70" s="110"/>
      <c r="M70" s="142" t="str">
        <f t="shared" si="22"/>
        <v/>
      </c>
      <c r="N70" s="77" t="str">
        <f t="shared" si="23"/>
        <v/>
      </c>
      <c r="O70" s="110"/>
      <c r="P70" s="75" t="str">
        <f t="shared" si="24"/>
        <v/>
      </c>
      <c r="Q70" s="76" t="str">
        <f t="shared" si="25"/>
        <v/>
      </c>
      <c r="R70" s="61"/>
      <c r="S70" s="56" t="str">
        <f t="shared" si="26"/>
        <v/>
      </c>
      <c r="T70" s="77" t="str">
        <f t="shared" si="27"/>
        <v/>
      </c>
      <c r="U70" s="14" t="str">
        <f t="shared" si="28"/>
        <v/>
      </c>
      <c r="V70" s="78" t="str">
        <f t="shared" si="29"/>
        <v/>
      </c>
      <c r="W70" s="75" t="str">
        <f t="shared" si="30"/>
        <v/>
      </c>
      <c r="X70" s="61"/>
      <c r="Y70" s="146" t="str">
        <f t="shared" si="21"/>
        <v/>
      </c>
      <c r="Z70" s="117" t="str">
        <f t="shared" si="31"/>
        <v/>
      </c>
      <c r="AA70" s="61"/>
    </row>
    <row r="71" spans="1:27" ht="22.1" customHeight="1">
      <c r="A71" s="19">
        <v>70</v>
      </c>
      <c r="B71" s="17" t="str">
        <f>IF(Plasmids!B71&lt;&gt;"",Plasmids!B71,"")</f>
        <v/>
      </c>
      <c r="C71" s="2" t="str">
        <f>IF(Plasmids!C71&lt;&gt;"",Plasmids!C71,"")</f>
        <v/>
      </c>
      <c r="D71" s="66" t="str">
        <f>IF(Plasmids!F71&lt;&gt;"",Plasmids!F71,"")</f>
        <v/>
      </c>
      <c r="E71" s="61"/>
      <c r="F71" s="79"/>
      <c r="G71" s="113"/>
      <c r="H71" s="110"/>
      <c r="I71" s="168"/>
      <c r="J71" s="95" t="str">
        <f t="shared" si="19"/>
        <v/>
      </c>
      <c r="K71" s="107" t="str">
        <f t="shared" si="20"/>
        <v/>
      </c>
      <c r="L71" s="110"/>
      <c r="M71" s="141" t="str">
        <f t="shared" si="22"/>
        <v/>
      </c>
      <c r="N71" s="69" t="str">
        <f t="shared" si="23"/>
        <v/>
      </c>
      <c r="O71" s="110"/>
      <c r="P71" s="67" t="str">
        <f t="shared" si="24"/>
        <v/>
      </c>
      <c r="Q71" s="68" t="str">
        <f t="shared" si="25"/>
        <v/>
      </c>
      <c r="R71" s="61"/>
      <c r="S71" s="55" t="str">
        <f t="shared" si="26"/>
        <v/>
      </c>
      <c r="T71" s="69" t="str">
        <f t="shared" si="27"/>
        <v/>
      </c>
      <c r="U71" s="15" t="str">
        <f t="shared" si="28"/>
        <v/>
      </c>
      <c r="V71" s="70" t="str">
        <f t="shared" si="29"/>
        <v/>
      </c>
      <c r="W71" s="67" t="str">
        <f t="shared" si="30"/>
        <v/>
      </c>
      <c r="X71" s="61"/>
      <c r="Y71" s="145" t="str">
        <f t="shared" si="21"/>
        <v/>
      </c>
      <c r="Z71" s="116" t="str">
        <f t="shared" si="31"/>
        <v/>
      </c>
      <c r="AA71" s="61"/>
    </row>
    <row r="72" spans="1:27" ht="22.1" customHeight="1">
      <c r="A72" s="18">
        <v>71</v>
      </c>
      <c r="B72" s="16" t="str">
        <f>IF(Plasmids!B72&lt;&gt;"",Plasmids!B72,"")</f>
        <v/>
      </c>
      <c r="C72" s="1" t="str">
        <f>IF(Plasmids!C72&lt;&gt;"",Plasmids!C72,"")</f>
        <v/>
      </c>
      <c r="D72" s="73" t="str">
        <f>IF(Plasmids!F72&lt;&gt;"",Plasmids!F72,"")</f>
        <v/>
      </c>
      <c r="E72" s="61"/>
      <c r="F72" s="74"/>
      <c r="G72" s="114"/>
      <c r="H72" s="110"/>
      <c r="I72" s="167"/>
      <c r="J72" s="96" t="str">
        <f t="shared" si="19"/>
        <v/>
      </c>
      <c r="K72" s="108" t="str">
        <f t="shared" si="20"/>
        <v/>
      </c>
      <c r="L72" s="110"/>
      <c r="M72" s="142" t="str">
        <f t="shared" si="22"/>
        <v/>
      </c>
      <c r="N72" s="77" t="str">
        <f t="shared" si="23"/>
        <v/>
      </c>
      <c r="O72" s="110"/>
      <c r="P72" s="75" t="str">
        <f t="shared" si="24"/>
        <v/>
      </c>
      <c r="Q72" s="76" t="str">
        <f t="shared" si="25"/>
        <v/>
      </c>
      <c r="R72" s="61"/>
      <c r="S72" s="56" t="str">
        <f t="shared" si="26"/>
        <v/>
      </c>
      <c r="T72" s="77" t="str">
        <f t="shared" si="27"/>
        <v/>
      </c>
      <c r="U72" s="14" t="str">
        <f t="shared" si="28"/>
        <v/>
      </c>
      <c r="V72" s="78" t="str">
        <f t="shared" si="29"/>
        <v/>
      </c>
      <c r="W72" s="75" t="str">
        <f t="shared" si="30"/>
        <v/>
      </c>
      <c r="X72" s="61"/>
      <c r="Y72" s="146" t="str">
        <f t="shared" si="21"/>
        <v/>
      </c>
      <c r="Z72" s="117" t="str">
        <f t="shared" si="31"/>
        <v/>
      </c>
      <c r="AA72" s="61"/>
    </row>
    <row r="73" spans="1:27" ht="22.1" customHeight="1">
      <c r="A73" s="19">
        <v>72</v>
      </c>
      <c r="B73" s="17" t="str">
        <f>IF(Plasmids!B73&lt;&gt;"",Plasmids!B73,"")</f>
        <v/>
      </c>
      <c r="C73" s="2" t="str">
        <f>IF(Plasmids!C73&lt;&gt;"",Plasmids!C73,"")</f>
        <v/>
      </c>
      <c r="D73" s="66" t="str">
        <f>IF(Plasmids!F73&lt;&gt;"",Plasmids!F73,"")</f>
        <v/>
      </c>
      <c r="E73" s="61"/>
      <c r="F73" s="79"/>
      <c r="G73" s="113"/>
      <c r="H73" s="110"/>
      <c r="I73" s="168"/>
      <c r="J73" s="95" t="str">
        <f t="shared" si="19"/>
        <v/>
      </c>
      <c r="K73" s="107" t="str">
        <f t="shared" si="20"/>
        <v/>
      </c>
      <c r="L73" s="110"/>
      <c r="M73" s="141" t="str">
        <f t="shared" si="22"/>
        <v/>
      </c>
      <c r="N73" s="69" t="str">
        <f t="shared" si="23"/>
        <v/>
      </c>
      <c r="O73" s="110"/>
      <c r="P73" s="67" t="str">
        <f t="shared" si="24"/>
        <v/>
      </c>
      <c r="Q73" s="68" t="str">
        <f t="shared" si="25"/>
        <v/>
      </c>
      <c r="R73" s="61"/>
      <c r="S73" s="55" t="str">
        <f t="shared" si="26"/>
        <v/>
      </c>
      <c r="T73" s="69" t="str">
        <f t="shared" si="27"/>
        <v/>
      </c>
      <c r="U73" s="15" t="str">
        <f t="shared" si="28"/>
        <v/>
      </c>
      <c r="V73" s="70" t="str">
        <f t="shared" si="29"/>
        <v/>
      </c>
      <c r="W73" s="67" t="str">
        <f t="shared" si="30"/>
        <v/>
      </c>
      <c r="X73" s="61"/>
      <c r="Y73" s="145" t="str">
        <f t="shared" si="21"/>
        <v/>
      </c>
      <c r="Z73" s="116" t="str">
        <f t="shared" si="31"/>
        <v/>
      </c>
      <c r="AA73" s="61"/>
    </row>
    <row r="74" spans="1:27" ht="22.1" customHeight="1">
      <c r="A74" s="18">
        <v>73</v>
      </c>
      <c r="B74" s="16" t="str">
        <f>IF(Plasmids!B74&lt;&gt;"",Plasmids!B74,"")</f>
        <v/>
      </c>
      <c r="C74" s="1" t="str">
        <f>IF(Plasmids!C74&lt;&gt;"",Plasmids!C74,"")</f>
        <v/>
      </c>
      <c r="D74" s="73" t="str">
        <f>IF(Plasmids!F74&lt;&gt;"",Plasmids!F74,"")</f>
        <v/>
      </c>
      <c r="E74" s="61"/>
      <c r="F74" s="74"/>
      <c r="G74" s="114"/>
      <c r="H74" s="110"/>
      <c r="I74" s="167"/>
      <c r="J74" s="96" t="str">
        <f t="shared" si="19"/>
        <v/>
      </c>
      <c r="K74" s="108" t="str">
        <f t="shared" si="20"/>
        <v/>
      </c>
      <c r="L74" s="110"/>
      <c r="M74" s="142" t="str">
        <f t="shared" si="22"/>
        <v/>
      </c>
      <c r="N74" s="77" t="str">
        <f t="shared" si="23"/>
        <v/>
      </c>
      <c r="O74" s="110"/>
      <c r="P74" s="75" t="str">
        <f t="shared" si="24"/>
        <v/>
      </c>
      <c r="Q74" s="76" t="str">
        <f t="shared" si="25"/>
        <v/>
      </c>
      <c r="R74" s="61"/>
      <c r="S74" s="56" t="str">
        <f t="shared" si="26"/>
        <v/>
      </c>
      <c r="T74" s="77" t="str">
        <f t="shared" si="27"/>
        <v/>
      </c>
      <c r="U74" s="14" t="str">
        <f t="shared" si="28"/>
        <v/>
      </c>
      <c r="V74" s="78" t="str">
        <f t="shared" si="29"/>
        <v/>
      </c>
      <c r="W74" s="75" t="str">
        <f t="shared" si="30"/>
        <v/>
      </c>
      <c r="X74" s="61"/>
      <c r="Y74" s="146" t="str">
        <f t="shared" si="21"/>
        <v/>
      </c>
      <c r="Z74" s="117" t="str">
        <f t="shared" si="31"/>
        <v/>
      </c>
      <c r="AA74" s="61"/>
    </row>
    <row r="75" spans="1:27" ht="22.1" customHeight="1">
      <c r="A75" s="19">
        <v>74</v>
      </c>
      <c r="B75" s="17" t="str">
        <f>IF(Plasmids!B75&lt;&gt;"",Plasmids!B75,"")</f>
        <v/>
      </c>
      <c r="C75" s="2" t="str">
        <f>IF(Plasmids!C75&lt;&gt;"",Plasmids!C75,"")</f>
        <v/>
      </c>
      <c r="D75" s="66" t="str">
        <f>IF(Plasmids!F75&lt;&gt;"",Plasmids!F75,"")</f>
        <v/>
      </c>
      <c r="E75" s="61"/>
      <c r="F75" s="79"/>
      <c r="G75" s="113"/>
      <c r="H75" s="110"/>
      <c r="I75" s="168"/>
      <c r="J75" s="95" t="str">
        <f t="shared" si="19"/>
        <v/>
      </c>
      <c r="K75" s="107" t="str">
        <f t="shared" si="20"/>
        <v/>
      </c>
      <c r="L75" s="110"/>
      <c r="M75" s="141" t="str">
        <f t="shared" si="22"/>
        <v/>
      </c>
      <c r="N75" s="69" t="str">
        <f t="shared" si="23"/>
        <v/>
      </c>
      <c r="O75" s="110"/>
      <c r="P75" s="67" t="str">
        <f t="shared" si="24"/>
        <v/>
      </c>
      <c r="Q75" s="68" t="str">
        <f t="shared" si="25"/>
        <v/>
      </c>
      <c r="R75" s="61"/>
      <c r="S75" s="55" t="str">
        <f t="shared" si="26"/>
        <v/>
      </c>
      <c r="T75" s="69" t="str">
        <f t="shared" si="27"/>
        <v/>
      </c>
      <c r="U75" s="15" t="str">
        <f t="shared" si="28"/>
        <v/>
      </c>
      <c r="V75" s="70" t="str">
        <f t="shared" si="29"/>
        <v/>
      </c>
      <c r="W75" s="67" t="str">
        <f t="shared" si="30"/>
        <v/>
      </c>
      <c r="X75" s="61"/>
      <c r="Y75" s="145" t="str">
        <f t="shared" si="21"/>
        <v/>
      </c>
      <c r="Z75" s="116" t="str">
        <f t="shared" si="31"/>
        <v/>
      </c>
      <c r="AA75" s="61"/>
    </row>
    <row r="76" spans="1:27" ht="22.1" customHeight="1">
      <c r="A76" s="18">
        <v>75</v>
      </c>
      <c r="B76" s="16" t="str">
        <f>IF(Plasmids!B76&lt;&gt;"",Plasmids!B76,"")</f>
        <v/>
      </c>
      <c r="C76" s="1" t="str">
        <f>IF(Plasmids!C76&lt;&gt;"",Plasmids!C76,"")</f>
        <v/>
      </c>
      <c r="D76" s="73" t="str">
        <f>IF(Plasmids!F76&lt;&gt;"",Plasmids!F76,"")</f>
        <v/>
      </c>
      <c r="E76" s="61"/>
      <c r="F76" s="74"/>
      <c r="G76" s="114"/>
      <c r="H76" s="110"/>
      <c r="I76" s="167"/>
      <c r="J76" s="96" t="str">
        <f t="shared" si="19"/>
        <v/>
      </c>
      <c r="K76" s="108" t="str">
        <f t="shared" si="20"/>
        <v/>
      </c>
      <c r="L76" s="110"/>
      <c r="M76" s="142" t="str">
        <f t="shared" si="22"/>
        <v/>
      </c>
      <c r="N76" s="77" t="str">
        <f t="shared" si="23"/>
        <v/>
      </c>
      <c r="O76" s="110"/>
      <c r="P76" s="75" t="str">
        <f t="shared" si="24"/>
        <v/>
      </c>
      <c r="Q76" s="76" t="str">
        <f t="shared" si="25"/>
        <v/>
      </c>
      <c r="R76" s="61"/>
      <c r="S76" s="56" t="str">
        <f t="shared" si="26"/>
        <v/>
      </c>
      <c r="T76" s="77" t="str">
        <f t="shared" si="27"/>
        <v/>
      </c>
      <c r="U76" s="14" t="str">
        <f t="shared" si="28"/>
        <v/>
      </c>
      <c r="V76" s="78" t="str">
        <f t="shared" si="29"/>
        <v/>
      </c>
      <c r="W76" s="75" t="str">
        <f t="shared" si="30"/>
        <v/>
      </c>
      <c r="X76" s="61"/>
      <c r="Y76" s="146" t="str">
        <f t="shared" si="21"/>
        <v/>
      </c>
      <c r="Z76" s="117" t="str">
        <f t="shared" si="31"/>
        <v/>
      </c>
      <c r="AA76" s="61"/>
    </row>
    <row r="77" spans="1:27" ht="22.1" customHeight="1">
      <c r="A77" s="19">
        <v>76</v>
      </c>
      <c r="B77" s="17" t="str">
        <f>IF(Plasmids!B77&lt;&gt;"",Plasmids!B77,"")</f>
        <v/>
      </c>
      <c r="C77" s="2" t="str">
        <f>IF(Plasmids!C77&lt;&gt;"",Plasmids!C77,"")</f>
        <v/>
      </c>
      <c r="D77" s="66" t="str">
        <f>IF(Plasmids!F77&lt;&gt;"",Plasmids!F77,"")</f>
        <v/>
      </c>
      <c r="E77" s="61"/>
      <c r="F77" s="79"/>
      <c r="G77" s="113"/>
      <c r="H77" s="110"/>
      <c r="I77" s="168"/>
      <c r="J77" s="95" t="str">
        <f t="shared" si="19"/>
        <v/>
      </c>
      <c r="K77" s="107" t="str">
        <f t="shared" si="20"/>
        <v/>
      </c>
      <c r="L77" s="110"/>
      <c r="M77" s="141" t="str">
        <f t="shared" si="22"/>
        <v/>
      </c>
      <c r="N77" s="69" t="str">
        <f t="shared" si="23"/>
        <v/>
      </c>
      <c r="O77" s="110"/>
      <c r="P77" s="67" t="str">
        <f t="shared" si="24"/>
        <v/>
      </c>
      <c r="Q77" s="68" t="str">
        <f t="shared" si="25"/>
        <v/>
      </c>
      <c r="R77" s="61"/>
      <c r="S77" s="55" t="str">
        <f t="shared" si="26"/>
        <v/>
      </c>
      <c r="T77" s="69" t="str">
        <f t="shared" si="27"/>
        <v/>
      </c>
      <c r="U77" s="15" t="str">
        <f t="shared" si="28"/>
        <v/>
      </c>
      <c r="V77" s="70" t="str">
        <f t="shared" si="29"/>
        <v/>
      </c>
      <c r="W77" s="67" t="str">
        <f t="shared" si="30"/>
        <v/>
      </c>
      <c r="X77" s="61"/>
      <c r="Y77" s="145" t="str">
        <f t="shared" si="21"/>
        <v/>
      </c>
      <c r="Z77" s="116" t="str">
        <f t="shared" si="31"/>
        <v/>
      </c>
      <c r="AA77" s="61"/>
    </row>
    <row r="78" spans="1:27" ht="22.1" customHeight="1">
      <c r="A78" s="18">
        <v>77</v>
      </c>
      <c r="B78" s="16" t="str">
        <f>IF(Plasmids!B78&lt;&gt;"",Plasmids!B78,"")</f>
        <v/>
      </c>
      <c r="C78" s="1" t="str">
        <f>IF(Plasmids!C78&lt;&gt;"",Plasmids!C78,"")</f>
        <v/>
      </c>
      <c r="D78" s="73" t="str">
        <f>IF(Plasmids!F78&lt;&gt;"",Plasmids!F78,"")</f>
        <v/>
      </c>
      <c r="E78" s="61"/>
      <c r="F78" s="74"/>
      <c r="G78" s="114"/>
      <c r="H78" s="110"/>
      <c r="I78" s="167"/>
      <c r="J78" s="96" t="str">
        <f t="shared" si="19"/>
        <v/>
      </c>
      <c r="K78" s="108" t="str">
        <f t="shared" si="20"/>
        <v/>
      </c>
      <c r="L78" s="110"/>
      <c r="M78" s="142" t="str">
        <f t="shared" si="22"/>
        <v/>
      </c>
      <c r="N78" s="77" t="str">
        <f t="shared" si="23"/>
        <v/>
      </c>
      <c r="O78" s="110"/>
      <c r="P78" s="75" t="str">
        <f t="shared" si="24"/>
        <v/>
      </c>
      <c r="Q78" s="76" t="str">
        <f t="shared" si="25"/>
        <v/>
      </c>
      <c r="R78" s="61"/>
      <c r="S78" s="56" t="str">
        <f t="shared" si="26"/>
        <v/>
      </c>
      <c r="T78" s="77" t="str">
        <f t="shared" si="27"/>
        <v/>
      </c>
      <c r="U78" s="14" t="str">
        <f t="shared" si="28"/>
        <v/>
      </c>
      <c r="V78" s="78" t="str">
        <f t="shared" si="29"/>
        <v/>
      </c>
      <c r="W78" s="75" t="str">
        <f t="shared" si="30"/>
        <v/>
      </c>
      <c r="X78" s="61"/>
      <c r="Y78" s="146" t="str">
        <f t="shared" si="21"/>
        <v/>
      </c>
      <c r="Z78" s="117" t="str">
        <f t="shared" si="31"/>
        <v/>
      </c>
      <c r="AA78" s="61"/>
    </row>
    <row r="79" spans="1:27" ht="22.1" customHeight="1">
      <c r="A79" s="19">
        <v>78</v>
      </c>
      <c r="B79" s="17" t="str">
        <f>IF(Plasmids!B79&lt;&gt;"",Plasmids!B79,"")</f>
        <v/>
      </c>
      <c r="C79" s="2" t="str">
        <f>IF(Plasmids!C79&lt;&gt;"",Plasmids!C79,"")</f>
        <v/>
      </c>
      <c r="D79" s="66" t="str">
        <f>IF(Plasmids!F79&lt;&gt;"",Plasmids!F79,"")</f>
        <v/>
      </c>
      <c r="E79" s="61"/>
      <c r="F79" s="79"/>
      <c r="G79" s="113"/>
      <c r="H79" s="110"/>
      <c r="I79" s="168"/>
      <c r="J79" s="95" t="str">
        <f t="shared" si="19"/>
        <v/>
      </c>
      <c r="K79" s="107" t="str">
        <f t="shared" si="20"/>
        <v/>
      </c>
      <c r="L79" s="110"/>
      <c r="M79" s="141" t="str">
        <f t="shared" si="22"/>
        <v/>
      </c>
      <c r="N79" s="69" t="str">
        <f t="shared" si="23"/>
        <v/>
      </c>
      <c r="O79" s="110"/>
      <c r="P79" s="67" t="str">
        <f t="shared" si="24"/>
        <v/>
      </c>
      <c r="Q79" s="68" t="str">
        <f t="shared" si="25"/>
        <v/>
      </c>
      <c r="R79" s="61"/>
      <c r="S79" s="55" t="str">
        <f t="shared" si="26"/>
        <v/>
      </c>
      <c r="T79" s="69" t="str">
        <f t="shared" si="27"/>
        <v/>
      </c>
      <c r="U79" s="15" t="str">
        <f t="shared" si="28"/>
        <v/>
      </c>
      <c r="V79" s="70" t="str">
        <f t="shared" si="29"/>
        <v/>
      </c>
      <c r="W79" s="67" t="str">
        <f t="shared" si="30"/>
        <v/>
      </c>
      <c r="X79" s="61"/>
      <c r="Y79" s="145" t="str">
        <f t="shared" si="21"/>
        <v/>
      </c>
      <c r="Z79" s="116" t="str">
        <f t="shared" si="31"/>
        <v/>
      </c>
      <c r="AA79" s="61"/>
    </row>
    <row r="80" spans="1:27" ht="22.1" customHeight="1">
      <c r="A80" s="18">
        <v>79</v>
      </c>
      <c r="B80" s="16" t="str">
        <f>IF(Plasmids!B80&lt;&gt;"",Plasmids!B80,"")</f>
        <v/>
      </c>
      <c r="C80" s="1" t="str">
        <f>IF(Plasmids!C80&lt;&gt;"",Plasmids!C80,"")</f>
        <v/>
      </c>
      <c r="D80" s="73" t="str">
        <f>IF(Plasmids!F80&lt;&gt;"",Plasmids!F80,"")</f>
        <v/>
      </c>
      <c r="E80" s="61"/>
      <c r="F80" s="74"/>
      <c r="G80" s="114"/>
      <c r="H80" s="110"/>
      <c r="I80" s="167"/>
      <c r="J80" s="96" t="str">
        <f t="shared" si="19"/>
        <v/>
      </c>
      <c r="K80" s="108" t="str">
        <f t="shared" si="20"/>
        <v/>
      </c>
      <c r="L80" s="110"/>
      <c r="M80" s="142" t="str">
        <f t="shared" si="22"/>
        <v/>
      </c>
      <c r="N80" s="77" t="str">
        <f t="shared" si="23"/>
        <v/>
      </c>
      <c r="O80" s="110"/>
      <c r="P80" s="75" t="str">
        <f t="shared" si="24"/>
        <v/>
      </c>
      <c r="Q80" s="76" t="str">
        <f t="shared" si="25"/>
        <v/>
      </c>
      <c r="R80" s="61"/>
      <c r="S80" s="56" t="str">
        <f t="shared" si="26"/>
        <v/>
      </c>
      <c r="T80" s="77" t="str">
        <f t="shared" si="27"/>
        <v/>
      </c>
      <c r="U80" s="14" t="str">
        <f t="shared" si="28"/>
        <v/>
      </c>
      <c r="V80" s="78" t="str">
        <f t="shared" si="29"/>
        <v/>
      </c>
      <c r="W80" s="75" t="str">
        <f t="shared" si="30"/>
        <v/>
      </c>
      <c r="X80" s="61"/>
      <c r="Y80" s="146" t="str">
        <f t="shared" si="21"/>
        <v/>
      </c>
      <c r="Z80" s="117" t="str">
        <f t="shared" si="31"/>
        <v/>
      </c>
      <c r="AA80" s="61"/>
    </row>
    <row r="81" spans="1:27" ht="22.1" customHeight="1">
      <c r="A81" s="19">
        <v>80</v>
      </c>
      <c r="B81" s="17" t="str">
        <f>IF(Plasmids!B81&lt;&gt;"",Plasmids!B81,"")</f>
        <v/>
      </c>
      <c r="C81" s="2" t="str">
        <f>IF(Plasmids!C81&lt;&gt;"",Plasmids!C81,"")</f>
        <v/>
      </c>
      <c r="D81" s="66" t="str">
        <f>IF(Plasmids!F81&lt;&gt;"",Plasmids!F81,"")</f>
        <v/>
      </c>
      <c r="E81" s="61"/>
      <c r="F81" s="79"/>
      <c r="G81" s="113"/>
      <c r="H81" s="110"/>
      <c r="I81" s="168"/>
      <c r="J81" s="95" t="str">
        <f t="shared" si="19"/>
        <v/>
      </c>
      <c r="K81" s="107" t="str">
        <f t="shared" si="20"/>
        <v/>
      </c>
      <c r="L81" s="110"/>
      <c r="M81" s="141" t="str">
        <f t="shared" si="22"/>
        <v/>
      </c>
      <c r="N81" s="69" t="str">
        <f t="shared" si="23"/>
        <v/>
      </c>
      <c r="O81" s="110"/>
      <c r="P81" s="67" t="str">
        <f t="shared" si="24"/>
        <v/>
      </c>
      <c r="Q81" s="68" t="str">
        <f t="shared" si="25"/>
        <v/>
      </c>
      <c r="R81" s="61"/>
      <c r="S81" s="55" t="str">
        <f t="shared" si="26"/>
        <v/>
      </c>
      <c r="T81" s="69" t="str">
        <f t="shared" si="27"/>
        <v/>
      </c>
      <c r="U81" s="15" t="str">
        <f t="shared" si="28"/>
        <v/>
      </c>
      <c r="V81" s="70" t="str">
        <f t="shared" si="29"/>
        <v/>
      </c>
      <c r="W81" s="67" t="str">
        <f t="shared" si="30"/>
        <v/>
      </c>
      <c r="X81" s="61"/>
      <c r="Y81" s="145" t="str">
        <f t="shared" si="21"/>
        <v/>
      </c>
      <c r="Z81" s="116" t="str">
        <f t="shared" si="31"/>
        <v/>
      </c>
      <c r="AA81" s="61"/>
    </row>
    <row r="82" spans="1:27" ht="22.1" customHeight="1">
      <c r="A82" s="18">
        <v>81</v>
      </c>
      <c r="B82" s="16" t="str">
        <f>IF(Plasmids!B82&lt;&gt;"",Plasmids!B82,"")</f>
        <v/>
      </c>
      <c r="C82" s="1" t="str">
        <f>IF(Plasmids!C82&lt;&gt;"",Plasmids!C82,"")</f>
        <v/>
      </c>
      <c r="D82" s="73" t="str">
        <f>IF(Plasmids!F82&lt;&gt;"",Plasmids!F82,"")</f>
        <v/>
      </c>
      <c r="E82" s="61"/>
      <c r="F82" s="74"/>
      <c r="G82" s="114"/>
      <c r="H82" s="110"/>
      <c r="I82" s="167"/>
      <c r="J82" s="96" t="str">
        <f t="shared" si="19"/>
        <v/>
      </c>
      <c r="K82" s="108" t="str">
        <f t="shared" si="20"/>
        <v/>
      </c>
      <c r="L82" s="110"/>
      <c r="M82" s="142" t="str">
        <f t="shared" si="22"/>
        <v/>
      </c>
      <c r="N82" s="77" t="str">
        <f t="shared" si="23"/>
        <v/>
      </c>
      <c r="O82" s="110"/>
      <c r="P82" s="75" t="str">
        <f t="shared" si="24"/>
        <v/>
      </c>
      <c r="Q82" s="76" t="str">
        <f t="shared" si="25"/>
        <v/>
      </c>
      <c r="R82" s="61"/>
      <c r="S82" s="56" t="str">
        <f t="shared" si="26"/>
        <v/>
      </c>
      <c r="T82" s="77" t="str">
        <f t="shared" si="27"/>
        <v/>
      </c>
      <c r="U82" s="14" t="str">
        <f t="shared" si="28"/>
        <v/>
      </c>
      <c r="V82" s="78" t="str">
        <f t="shared" si="29"/>
        <v/>
      </c>
      <c r="W82" s="75" t="str">
        <f t="shared" si="30"/>
        <v/>
      </c>
      <c r="X82" s="61"/>
      <c r="Y82" s="146" t="str">
        <f t="shared" si="21"/>
        <v/>
      </c>
      <c r="Z82" s="117" t="str">
        <f t="shared" si="31"/>
        <v/>
      </c>
      <c r="AA82" s="61"/>
    </row>
    <row r="83" spans="1:27" ht="22.1" customHeight="1">
      <c r="A83" s="19">
        <v>82</v>
      </c>
      <c r="B83" s="17" t="str">
        <f>IF(Plasmids!B83&lt;&gt;"",Plasmids!B83,"")</f>
        <v/>
      </c>
      <c r="C83" s="2" t="str">
        <f>IF(Plasmids!C83&lt;&gt;"",Plasmids!C83,"")</f>
        <v/>
      </c>
      <c r="D83" s="66" t="str">
        <f>IF(Plasmids!F83&lt;&gt;"",Plasmids!F83,"")</f>
        <v/>
      </c>
      <c r="E83" s="61"/>
      <c r="F83" s="79"/>
      <c r="G83" s="113"/>
      <c r="H83" s="110"/>
      <c r="I83" s="168"/>
      <c r="J83" s="95" t="str">
        <f t="shared" si="19"/>
        <v/>
      </c>
      <c r="K83" s="107" t="str">
        <f t="shared" si="20"/>
        <v/>
      </c>
      <c r="L83" s="110"/>
      <c r="M83" s="141" t="str">
        <f t="shared" si="22"/>
        <v/>
      </c>
      <c r="N83" s="69" t="str">
        <f t="shared" si="23"/>
        <v/>
      </c>
      <c r="O83" s="110"/>
      <c r="P83" s="67" t="str">
        <f t="shared" si="24"/>
        <v/>
      </c>
      <c r="Q83" s="68" t="str">
        <f t="shared" si="25"/>
        <v/>
      </c>
      <c r="R83" s="61"/>
      <c r="S83" s="55" t="str">
        <f t="shared" si="26"/>
        <v/>
      </c>
      <c r="T83" s="69" t="str">
        <f t="shared" si="27"/>
        <v/>
      </c>
      <c r="U83" s="15" t="str">
        <f t="shared" si="28"/>
        <v/>
      </c>
      <c r="V83" s="70" t="str">
        <f t="shared" si="29"/>
        <v/>
      </c>
      <c r="W83" s="67" t="str">
        <f t="shared" si="30"/>
        <v/>
      </c>
      <c r="X83" s="61"/>
      <c r="Y83" s="145" t="str">
        <f t="shared" si="21"/>
        <v/>
      </c>
      <c r="Z83" s="116" t="str">
        <f t="shared" si="31"/>
        <v/>
      </c>
      <c r="AA83" s="61"/>
    </row>
    <row r="84" spans="1:27" ht="22.1" customHeight="1">
      <c r="A84" s="18">
        <v>83</v>
      </c>
      <c r="B84" s="16" t="str">
        <f>IF(Plasmids!B84&lt;&gt;"",Plasmids!B84,"")</f>
        <v/>
      </c>
      <c r="C84" s="1" t="str">
        <f>IF(Plasmids!C84&lt;&gt;"",Plasmids!C84,"")</f>
        <v/>
      </c>
      <c r="D84" s="73" t="str">
        <f>IF(Plasmids!F84&lt;&gt;"",Plasmids!F84,"")</f>
        <v/>
      </c>
      <c r="E84" s="61"/>
      <c r="F84" s="74"/>
      <c r="G84" s="114"/>
      <c r="H84" s="110"/>
      <c r="I84" s="167"/>
      <c r="J84" s="96" t="str">
        <f t="shared" si="19"/>
        <v/>
      </c>
      <c r="K84" s="108" t="str">
        <f t="shared" si="20"/>
        <v/>
      </c>
      <c r="L84" s="110"/>
      <c r="M84" s="142" t="str">
        <f t="shared" si="22"/>
        <v/>
      </c>
      <c r="N84" s="77" t="str">
        <f t="shared" si="23"/>
        <v/>
      </c>
      <c r="O84" s="110"/>
      <c r="P84" s="75" t="str">
        <f t="shared" si="24"/>
        <v/>
      </c>
      <c r="Q84" s="76" t="str">
        <f t="shared" si="25"/>
        <v/>
      </c>
      <c r="R84" s="61"/>
      <c r="S84" s="56" t="str">
        <f t="shared" si="26"/>
        <v/>
      </c>
      <c r="T84" s="77" t="str">
        <f t="shared" si="27"/>
        <v/>
      </c>
      <c r="U84" s="14" t="str">
        <f t="shared" si="28"/>
        <v/>
      </c>
      <c r="V84" s="78" t="str">
        <f t="shared" si="29"/>
        <v/>
      </c>
      <c r="W84" s="75" t="str">
        <f t="shared" si="30"/>
        <v/>
      </c>
      <c r="X84" s="61"/>
      <c r="Y84" s="146" t="str">
        <f t="shared" si="21"/>
        <v/>
      </c>
      <c r="Z84" s="117" t="str">
        <f t="shared" si="31"/>
        <v/>
      </c>
      <c r="AA84" s="61"/>
    </row>
    <row r="85" spans="1:27" ht="22.1" customHeight="1">
      <c r="A85" s="19">
        <v>84</v>
      </c>
      <c r="B85" s="17" t="str">
        <f>IF(Plasmids!B85&lt;&gt;"",Plasmids!B85,"")</f>
        <v/>
      </c>
      <c r="C85" s="2" t="str">
        <f>IF(Plasmids!C85&lt;&gt;"",Plasmids!C85,"")</f>
        <v/>
      </c>
      <c r="D85" s="66" t="str">
        <f>IF(Plasmids!F85&lt;&gt;"",Plasmids!F85,"")</f>
        <v/>
      </c>
      <c r="E85" s="61"/>
      <c r="F85" s="79"/>
      <c r="G85" s="113"/>
      <c r="H85" s="110"/>
      <c r="I85" s="168"/>
      <c r="J85" s="95" t="str">
        <f t="shared" si="19"/>
        <v/>
      </c>
      <c r="K85" s="107" t="str">
        <f t="shared" si="20"/>
        <v/>
      </c>
      <c r="L85" s="110"/>
      <c r="M85" s="141" t="str">
        <f t="shared" si="22"/>
        <v/>
      </c>
      <c r="N85" s="69" t="str">
        <f t="shared" si="23"/>
        <v/>
      </c>
      <c r="O85" s="110"/>
      <c r="P85" s="67" t="str">
        <f t="shared" si="24"/>
        <v/>
      </c>
      <c r="Q85" s="68" t="str">
        <f t="shared" si="25"/>
        <v/>
      </c>
      <c r="R85" s="61"/>
      <c r="S85" s="55" t="str">
        <f t="shared" si="26"/>
        <v/>
      </c>
      <c r="T85" s="69" t="str">
        <f t="shared" si="27"/>
        <v/>
      </c>
      <c r="U85" s="15" t="str">
        <f t="shared" si="28"/>
        <v/>
      </c>
      <c r="V85" s="70" t="str">
        <f t="shared" si="29"/>
        <v/>
      </c>
      <c r="W85" s="67" t="str">
        <f t="shared" si="30"/>
        <v/>
      </c>
      <c r="X85" s="61"/>
      <c r="Y85" s="145" t="str">
        <f t="shared" si="21"/>
        <v/>
      </c>
      <c r="Z85" s="116" t="str">
        <f t="shared" si="31"/>
        <v/>
      </c>
      <c r="AA85" s="61"/>
    </row>
    <row r="86" spans="1:27" ht="22.1" customHeight="1">
      <c r="A86" s="18">
        <v>85</v>
      </c>
      <c r="B86" s="16" t="str">
        <f>IF(Plasmids!B86&lt;&gt;"",Plasmids!B86,"")</f>
        <v/>
      </c>
      <c r="C86" s="1" t="str">
        <f>IF(Plasmids!C86&lt;&gt;"",Plasmids!C86,"")</f>
        <v/>
      </c>
      <c r="D86" s="73" t="str">
        <f>IF(Plasmids!F86&lt;&gt;"",Plasmids!F86,"")</f>
        <v/>
      </c>
      <c r="E86" s="61"/>
      <c r="F86" s="74"/>
      <c r="G86" s="114"/>
      <c r="H86" s="110"/>
      <c r="I86" s="167"/>
      <c r="J86" s="96" t="str">
        <f t="shared" si="19"/>
        <v/>
      </c>
      <c r="K86" s="108" t="str">
        <f t="shared" si="20"/>
        <v/>
      </c>
      <c r="L86" s="110"/>
      <c r="M86" s="142" t="str">
        <f t="shared" si="22"/>
        <v/>
      </c>
      <c r="N86" s="77" t="str">
        <f t="shared" si="23"/>
        <v/>
      </c>
      <c r="O86" s="110"/>
      <c r="P86" s="75" t="str">
        <f t="shared" si="24"/>
        <v/>
      </c>
      <c r="Q86" s="76" t="str">
        <f t="shared" si="25"/>
        <v/>
      </c>
      <c r="R86" s="61"/>
      <c r="S86" s="56" t="str">
        <f t="shared" si="26"/>
        <v/>
      </c>
      <c r="T86" s="77" t="str">
        <f t="shared" si="27"/>
        <v/>
      </c>
      <c r="U86" s="14" t="str">
        <f t="shared" si="28"/>
        <v/>
      </c>
      <c r="V86" s="78" t="str">
        <f t="shared" si="29"/>
        <v/>
      </c>
      <c r="W86" s="75" t="str">
        <f t="shared" si="30"/>
        <v/>
      </c>
      <c r="X86" s="61"/>
      <c r="Y86" s="146" t="str">
        <f t="shared" si="21"/>
        <v/>
      </c>
      <c r="Z86" s="117" t="str">
        <f t="shared" si="31"/>
        <v/>
      </c>
      <c r="AA86" s="61"/>
    </row>
    <row r="87" spans="1:27" ht="22.1" customHeight="1">
      <c r="A87" s="19">
        <v>86</v>
      </c>
      <c r="B87" s="17" t="str">
        <f>IF(Plasmids!B87&lt;&gt;"",Plasmids!B87,"")</f>
        <v/>
      </c>
      <c r="C87" s="2" t="str">
        <f>IF(Plasmids!C87&lt;&gt;"",Plasmids!C87,"")</f>
        <v/>
      </c>
      <c r="D87" s="66" t="str">
        <f>IF(Plasmids!F87&lt;&gt;"",Plasmids!F87,"")</f>
        <v/>
      </c>
      <c r="E87" s="61"/>
      <c r="F87" s="79"/>
      <c r="G87" s="113"/>
      <c r="H87" s="110"/>
      <c r="I87" s="168"/>
      <c r="J87" s="95" t="str">
        <f t="shared" si="19"/>
        <v/>
      </c>
      <c r="K87" s="107" t="str">
        <f t="shared" si="20"/>
        <v/>
      </c>
      <c r="L87" s="110"/>
      <c r="M87" s="141" t="str">
        <f t="shared" si="22"/>
        <v/>
      </c>
      <c r="N87" s="69" t="str">
        <f t="shared" si="23"/>
        <v/>
      </c>
      <c r="O87" s="110"/>
      <c r="P87" s="67" t="str">
        <f t="shared" si="24"/>
        <v/>
      </c>
      <c r="Q87" s="68" t="str">
        <f t="shared" si="25"/>
        <v/>
      </c>
      <c r="R87" s="61"/>
      <c r="S87" s="55" t="str">
        <f t="shared" si="26"/>
        <v/>
      </c>
      <c r="T87" s="69" t="str">
        <f t="shared" si="27"/>
        <v/>
      </c>
      <c r="U87" s="15" t="str">
        <f t="shared" si="28"/>
        <v/>
      </c>
      <c r="V87" s="70" t="str">
        <f t="shared" si="29"/>
        <v/>
      </c>
      <c r="W87" s="67" t="str">
        <f t="shared" si="30"/>
        <v/>
      </c>
      <c r="X87" s="61"/>
      <c r="Y87" s="145" t="str">
        <f t="shared" si="21"/>
        <v/>
      </c>
      <c r="Z87" s="116" t="str">
        <f t="shared" si="31"/>
        <v/>
      </c>
      <c r="AA87" s="61"/>
    </row>
    <row r="88" spans="1:27" ht="22.1" customHeight="1">
      <c r="A88" s="18">
        <v>87</v>
      </c>
      <c r="B88" s="16" t="str">
        <f>IF(Plasmids!B88&lt;&gt;"",Plasmids!B88,"")</f>
        <v/>
      </c>
      <c r="C88" s="1" t="str">
        <f>IF(Plasmids!C88&lt;&gt;"",Plasmids!C88,"")</f>
        <v/>
      </c>
      <c r="D88" s="73" t="str">
        <f>IF(Plasmids!F88&lt;&gt;"",Plasmids!F88,"")</f>
        <v/>
      </c>
      <c r="E88" s="61"/>
      <c r="F88" s="74"/>
      <c r="G88" s="114"/>
      <c r="H88" s="110"/>
      <c r="I88" s="167"/>
      <c r="J88" s="96" t="str">
        <f t="shared" si="19"/>
        <v/>
      </c>
      <c r="K88" s="108" t="str">
        <f t="shared" si="20"/>
        <v/>
      </c>
      <c r="L88" s="110"/>
      <c r="M88" s="142" t="str">
        <f t="shared" si="22"/>
        <v/>
      </c>
      <c r="N88" s="77" t="str">
        <f t="shared" si="23"/>
        <v/>
      </c>
      <c r="O88" s="110"/>
      <c r="P88" s="75" t="str">
        <f t="shared" si="24"/>
        <v/>
      </c>
      <c r="Q88" s="76" t="str">
        <f t="shared" si="25"/>
        <v/>
      </c>
      <c r="R88" s="61"/>
      <c r="S88" s="56" t="str">
        <f t="shared" si="26"/>
        <v/>
      </c>
      <c r="T88" s="77" t="str">
        <f t="shared" si="27"/>
        <v/>
      </c>
      <c r="U88" s="14" t="str">
        <f t="shared" si="28"/>
        <v/>
      </c>
      <c r="V88" s="78" t="str">
        <f t="shared" si="29"/>
        <v/>
      </c>
      <c r="W88" s="75" t="str">
        <f t="shared" si="30"/>
        <v/>
      </c>
      <c r="X88" s="61"/>
      <c r="Y88" s="146" t="str">
        <f t="shared" si="21"/>
        <v/>
      </c>
      <c r="Z88" s="117" t="str">
        <f t="shared" si="31"/>
        <v/>
      </c>
      <c r="AA88" s="61"/>
    </row>
    <row r="89" spans="1:27" ht="22.1" customHeight="1">
      <c r="A89" s="19">
        <v>88</v>
      </c>
      <c r="B89" s="17" t="str">
        <f>IF(Plasmids!B89&lt;&gt;"",Plasmids!B89,"")</f>
        <v/>
      </c>
      <c r="C89" s="2" t="str">
        <f>IF(Plasmids!C89&lt;&gt;"",Plasmids!C89,"")</f>
        <v/>
      </c>
      <c r="D89" s="66" t="str">
        <f>IF(Plasmids!F89&lt;&gt;"",Plasmids!F89,"")</f>
        <v/>
      </c>
      <c r="E89" s="61"/>
      <c r="F89" s="79"/>
      <c r="G89" s="113"/>
      <c r="H89" s="110"/>
      <c r="I89" s="168"/>
      <c r="J89" s="95" t="str">
        <f t="shared" si="19"/>
        <v/>
      </c>
      <c r="K89" s="107" t="str">
        <f t="shared" si="20"/>
        <v/>
      </c>
      <c r="L89" s="110"/>
      <c r="M89" s="141" t="str">
        <f t="shared" si="22"/>
        <v/>
      </c>
      <c r="N89" s="69" t="str">
        <f t="shared" si="23"/>
        <v/>
      </c>
      <c r="O89" s="110"/>
      <c r="P89" s="67" t="str">
        <f t="shared" si="24"/>
        <v/>
      </c>
      <c r="Q89" s="68" t="str">
        <f t="shared" si="25"/>
        <v/>
      </c>
      <c r="R89" s="61"/>
      <c r="S89" s="55" t="str">
        <f t="shared" si="26"/>
        <v/>
      </c>
      <c r="T89" s="69" t="str">
        <f t="shared" si="27"/>
        <v/>
      </c>
      <c r="U89" s="15" t="str">
        <f t="shared" si="28"/>
        <v/>
      </c>
      <c r="V89" s="70" t="str">
        <f t="shared" si="29"/>
        <v/>
      </c>
      <c r="W89" s="67" t="str">
        <f t="shared" si="30"/>
        <v/>
      </c>
      <c r="X89" s="61"/>
      <c r="Y89" s="145" t="str">
        <f t="shared" si="21"/>
        <v/>
      </c>
      <c r="Z89" s="116" t="str">
        <f t="shared" si="31"/>
        <v/>
      </c>
      <c r="AA89" s="61"/>
    </row>
    <row r="90" spans="1:27" ht="22.1" customHeight="1">
      <c r="A90" s="18">
        <v>89</v>
      </c>
      <c r="B90" s="16" t="str">
        <f>IF(Plasmids!B90&lt;&gt;"",Plasmids!B90,"")</f>
        <v/>
      </c>
      <c r="C90" s="1" t="str">
        <f>IF(Plasmids!C90&lt;&gt;"",Plasmids!C90,"")</f>
        <v/>
      </c>
      <c r="D90" s="73" t="str">
        <f>IF(Plasmids!F90&lt;&gt;"",Plasmids!F90,"")</f>
        <v/>
      </c>
      <c r="E90" s="61"/>
      <c r="F90" s="74"/>
      <c r="G90" s="114"/>
      <c r="H90" s="110"/>
      <c r="I90" s="167"/>
      <c r="J90" s="96" t="str">
        <f t="shared" si="19"/>
        <v/>
      </c>
      <c r="K90" s="108" t="str">
        <f t="shared" si="20"/>
        <v/>
      </c>
      <c r="L90" s="110"/>
      <c r="M90" s="142" t="str">
        <f t="shared" si="22"/>
        <v/>
      </c>
      <c r="N90" s="77" t="str">
        <f t="shared" si="23"/>
        <v/>
      </c>
      <c r="O90" s="110"/>
      <c r="P90" s="75" t="str">
        <f t="shared" si="24"/>
        <v/>
      </c>
      <c r="Q90" s="76" t="str">
        <f t="shared" si="25"/>
        <v/>
      </c>
      <c r="R90" s="61"/>
      <c r="S90" s="56" t="str">
        <f t="shared" si="26"/>
        <v/>
      </c>
      <c r="T90" s="77" t="str">
        <f t="shared" si="27"/>
        <v/>
      </c>
      <c r="U90" s="14" t="str">
        <f t="shared" si="28"/>
        <v/>
      </c>
      <c r="V90" s="78" t="str">
        <f t="shared" si="29"/>
        <v/>
      </c>
      <c r="W90" s="75" t="str">
        <f t="shared" si="30"/>
        <v/>
      </c>
      <c r="X90" s="61"/>
      <c r="Y90" s="146" t="str">
        <f t="shared" si="21"/>
        <v/>
      </c>
      <c r="Z90" s="117" t="str">
        <f t="shared" si="31"/>
        <v/>
      </c>
      <c r="AA90" s="61"/>
    </row>
    <row r="91" spans="1:27" ht="22.1" customHeight="1">
      <c r="A91" s="19">
        <v>90</v>
      </c>
      <c r="B91" s="17" t="str">
        <f>IF(Plasmids!B91&lt;&gt;"",Plasmids!B91,"")</f>
        <v/>
      </c>
      <c r="C91" s="2" t="str">
        <f>IF(Plasmids!C91&lt;&gt;"",Plasmids!C91,"")</f>
        <v/>
      </c>
      <c r="D91" s="66" t="str">
        <f>IF(Plasmids!F91&lt;&gt;"",Plasmids!F91,"")</f>
        <v/>
      </c>
      <c r="E91" s="61"/>
      <c r="F91" s="79"/>
      <c r="G91" s="113"/>
      <c r="H91" s="110"/>
      <c r="I91" s="168"/>
      <c r="J91" s="95" t="str">
        <f t="shared" si="19"/>
        <v/>
      </c>
      <c r="K91" s="107" t="str">
        <f t="shared" si="20"/>
        <v/>
      </c>
      <c r="L91" s="110"/>
      <c r="M91" s="141" t="str">
        <f t="shared" si="22"/>
        <v/>
      </c>
      <c r="N91" s="69" t="str">
        <f t="shared" si="23"/>
        <v/>
      </c>
      <c r="O91" s="110"/>
      <c r="P91" s="67" t="str">
        <f t="shared" si="24"/>
        <v/>
      </c>
      <c r="Q91" s="68" t="str">
        <f t="shared" si="25"/>
        <v/>
      </c>
      <c r="R91" s="61"/>
      <c r="S91" s="55" t="str">
        <f t="shared" si="26"/>
        <v/>
      </c>
      <c r="T91" s="69" t="str">
        <f t="shared" si="27"/>
        <v/>
      </c>
      <c r="U91" s="15" t="str">
        <f t="shared" si="28"/>
        <v/>
      </c>
      <c r="V91" s="70" t="str">
        <f t="shared" si="29"/>
        <v/>
      </c>
      <c r="W91" s="67" t="str">
        <f t="shared" si="30"/>
        <v/>
      </c>
      <c r="X91" s="61"/>
      <c r="Y91" s="145" t="str">
        <f t="shared" si="21"/>
        <v/>
      </c>
      <c r="Z91" s="116" t="str">
        <f t="shared" si="31"/>
        <v/>
      </c>
      <c r="AA91" s="61"/>
    </row>
    <row r="92" spans="1:27" ht="22.1" customHeight="1">
      <c r="A92" s="18">
        <v>91</v>
      </c>
      <c r="B92" s="16" t="str">
        <f>IF(Plasmids!B92&lt;&gt;"",Plasmids!B92,"")</f>
        <v/>
      </c>
      <c r="C92" s="1" t="str">
        <f>IF(Plasmids!C92&lt;&gt;"",Plasmids!C92,"")</f>
        <v/>
      </c>
      <c r="D92" s="73" t="str">
        <f>IF(Plasmids!F92&lt;&gt;"",Plasmids!F92,"")</f>
        <v/>
      </c>
      <c r="E92" s="61"/>
      <c r="F92" s="74"/>
      <c r="G92" s="114"/>
      <c r="H92" s="110"/>
      <c r="I92" s="167"/>
      <c r="J92" s="96" t="str">
        <f t="shared" si="19"/>
        <v/>
      </c>
      <c r="K92" s="108" t="str">
        <f t="shared" si="20"/>
        <v/>
      </c>
      <c r="L92" s="110"/>
      <c r="M92" s="142" t="str">
        <f t="shared" si="22"/>
        <v/>
      </c>
      <c r="N92" s="77" t="str">
        <f t="shared" si="23"/>
        <v/>
      </c>
      <c r="O92" s="110"/>
      <c r="P92" s="75" t="str">
        <f t="shared" si="24"/>
        <v/>
      </c>
      <c r="Q92" s="76" t="str">
        <f t="shared" si="25"/>
        <v/>
      </c>
      <c r="R92" s="61"/>
      <c r="S92" s="56" t="str">
        <f t="shared" si="26"/>
        <v/>
      </c>
      <c r="T92" s="77" t="str">
        <f t="shared" si="27"/>
        <v/>
      </c>
      <c r="U92" s="14" t="str">
        <f t="shared" si="28"/>
        <v/>
      </c>
      <c r="V92" s="78" t="str">
        <f t="shared" si="29"/>
        <v/>
      </c>
      <c r="W92" s="75" t="str">
        <f t="shared" si="30"/>
        <v/>
      </c>
      <c r="X92" s="61"/>
      <c r="Y92" s="146" t="str">
        <f t="shared" si="21"/>
        <v/>
      </c>
      <c r="Z92" s="117" t="str">
        <f t="shared" si="31"/>
        <v/>
      </c>
      <c r="AA92" s="61"/>
    </row>
    <row r="93" spans="1:27" ht="22.1" customHeight="1">
      <c r="A93" s="19">
        <v>92</v>
      </c>
      <c r="B93" s="17" t="str">
        <f>IF(Plasmids!B93&lt;&gt;"",Plasmids!B93,"")</f>
        <v/>
      </c>
      <c r="C93" s="2" t="str">
        <f>IF(Plasmids!C93&lt;&gt;"",Plasmids!C93,"")</f>
        <v/>
      </c>
      <c r="D93" s="66" t="str">
        <f>IF(Plasmids!F93&lt;&gt;"",Plasmids!F93,"")</f>
        <v/>
      </c>
      <c r="E93" s="61"/>
      <c r="F93" s="79"/>
      <c r="G93" s="113"/>
      <c r="H93" s="110"/>
      <c r="I93" s="168"/>
      <c r="J93" s="95" t="str">
        <f t="shared" si="19"/>
        <v/>
      </c>
      <c r="K93" s="107" t="str">
        <f t="shared" si="20"/>
        <v/>
      </c>
      <c r="L93" s="110"/>
      <c r="M93" s="141" t="str">
        <f t="shared" si="22"/>
        <v/>
      </c>
      <c r="N93" s="69" t="str">
        <f t="shared" si="23"/>
        <v/>
      </c>
      <c r="O93" s="110"/>
      <c r="P93" s="67" t="str">
        <f t="shared" si="24"/>
        <v/>
      </c>
      <c r="Q93" s="68" t="str">
        <f t="shared" si="25"/>
        <v/>
      </c>
      <c r="R93" s="61"/>
      <c r="S93" s="55" t="str">
        <f t="shared" si="26"/>
        <v/>
      </c>
      <c r="T93" s="69" t="str">
        <f t="shared" si="27"/>
        <v/>
      </c>
      <c r="U93" s="15" t="str">
        <f t="shared" si="28"/>
        <v/>
      </c>
      <c r="V93" s="70" t="str">
        <f t="shared" si="29"/>
        <v/>
      </c>
      <c r="W93" s="67" t="str">
        <f t="shared" si="30"/>
        <v/>
      </c>
      <c r="X93" s="61"/>
      <c r="Y93" s="145" t="str">
        <f t="shared" si="21"/>
        <v/>
      </c>
      <c r="Z93" s="116" t="str">
        <f t="shared" si="31"/>
        <v/>
      </c>
      <c r="AA93" s="61"/>
    </row>
    <row r="94" spans="1:27" ht="22.1" customHeight="1">
      <c r="A94" s="18">
        <v>93</v>
      </c>
      <c r="B94" s="16" t="str">
        <f>IF(Plasmids!B94&lt;&gt;"",Plasmids!B94,"")</f>
        <v/>
      </c>
      <c r="C94" s="1" t="str">
        <f>IF(Plasmids!C94&lt;&gt;"",Plasmids!C94,"")</f>
        <v/>
      </c>
      <c r="D94" s="73" t="str">
        <f>IF(Plasmids!F94&lt;&gt;"",Plasmids!F94,"")</f>
        <v/>
      </c>
      <c r="E94" s="61"/>
      <c r="F94" s="74"/>
      <c r="G94" s="114"/>
      <c r="H94" s="110"/>
      <c r="I94" s="167"/>
      <c r="J94" s="96" t="str">
        <f t="shared" si="19"/>
        <v/>
      </c>
      <c r="K94" s="108" t="str">
        <f t="shared" si="20"/>
        <v/>
      </c>
      <c r="L94" s="110"/>
      <c r="M94" s="142" t="str">
        <f t="shared" si="22"/>
        <v/>
      </c>
      <c r="N94" s="77" t="str">
        <f t="shared" si="23"/>
        <v/>
      </c>
      <c r="O94" s="110"/>
      <c r="P94" s="75" t="str">
        <f t="shared" si="24"/>
        <v/>
      </c>
      <c r="Q94" s="76" t="str">
        <f t="shared" si="25"/>
        <v/>
      </c>
      <c r="R94" s="61"/>
      <c r="S94" s="56" t="str">
        <f t="shared" si="26"/>
        <v/>
      </c>
      <c r="T94" s="77" t="str">
        <f t="shared" si="27"/>
        <v/>
      </c>
      <c r="U94" s="14" t="str">
        <f t="shared" si="28"/>
        <v/>
      </c>
      <c r="V94" s="78" t="str">
        <f t="shared" si="29"/>
        <v/>
      </c>
      <c r="W94" s="75" t="str">
        <f t="shared" si="30"/>
        <v/>
      </c>
      <c r="X94" s="61"/>
      <c r="Y94" s="146" t="str">
        <f t="shared" si="21"/>
        <v/>
      </c>
      <c r="Z94" s="117" t="str">
        <f t="shared" si="31"/>
        <v/>
      </c>
      <c r="AA94" s="61"/>
    </row>
    <row r="95" spans="1:27" ht="22.1" customHeight="1">
      <c r="A95" s="19">
        <v>94</v>
      </c>
      <c r="B95" s="17" t="str">
        <f>IF(Plasmids!B95&lt;&gt;"",Plasmids!B95,"")</f>
        <v/>
      </c>
      <c r="C95" s="2" t="str">
        <f>IF(Plasmids!C95&lt;&gt;"",Plasmids!C95,"")</f>
        <v/>
      </c>
      <c r="D95" s="66" t="str">
        <f>IF(Plasmids!F95&lt;&gt;"",Plasmids!F95,"")</f>
        <v/>
      </c>
      <c r="E95" s="61"/>
      <c r="F95" s="79"/>
      <c r="G95" s="113"/>
      <c r="H95" s="110"/>
      <c r="I95" s="168"/>
      <c r="J95" s="95" t="str">
        <f t="shared" si="19"/>
        <v/>
      </c>
      <c r="K95" s="107" t="str">
        <f t="shared" si="20"/>
        <v/>
      </c>
      <c r="L95" s="110"/>
      <c r="M95" s="141" t="str">
        <f t="shared" si="22"/>
        <v/>
      </c>
      <c r="N95" s="69" t="str">
        <f t="shared" si="23"/>
        <v/>
      </c>
      <c r="O95" s="110"/>
      <c r="P95" s="67" t="str">
        <f t="shared" si="24"/>
        <v/>
      </c>
      <c r="Q95" s="68" t="str">
        <f t="shared" si="25"/>
        <v/>
      </c>
      <c r="R95" s="61"/>
      <c r="S95" s="55" t="str">
        <f t="shared" si="26"/>
        <v/>
      </c>
      <c r="T95" s="69" t="str">
        <f t="shared" si="27"/>
        <v/>
      </c>
      <c r="U95" s="15" t="str">
        <f t="shared" si="28"/>
        <v/>
      </c>
      <c r="V95" s="70" t="str">
        <f t="shared" si="29"/>
        <v/>
      </c>
      <c r="W95" s="67" t="str">
        <f t="shared" si="30"/>
        <v/>
      </c>
      <c r="X95" s="61"/>
      <c r="Y95" s="145" t="str">
        <f t="shared" si="21"/>
        <v/>
      </c>
      <c r="Z95" s="116" t="str">
        <f t="shared" si="31"/>
        <v/>
      </c>
      <c r="AA95" s="61"/>
    </row>
    <row r="96" spans="1:27" ht="22.1" customHeight="1">
      <c r="A96" s="18">
        <v>95</v>
      </c>
      <c r="B96" s="16" t="str">
        <f>IF(Plasmids!B96&lt;&gt;"",Plasmids!B96,"")</f>
        <v/>
      </c>
      <c r="C96" s="1" t="str">
        <f>IF(Plasmids!C96&lt;&gt;"",Plasmids!C96,"")</f>
        <v/>
      </c>
      <c r="D96" s="73" t="str">
        <f>IF(Plasmids!F96&lt;&gt;"",Plasmids!F96,"")</f>
        <v/>
      </c>
      <c r="E96" s="61"/>
      <c r="F96" s="74"/>
      <c r="G96" s="114"/>
      <c r="H96" s="110"/>
      <c r="I96" s="167"/>
      <c r="J96" s="96" t="str">
        <f t="shared" si="19"/>
        <v/>
      </c>
      <c r="K96" s="108" t="str">
        <f t="shared" si="20"/>
        <v/>
      </c>
      <c r="L96" s="110"/>
      <c r="M96" s="142" t="str">
        <f t="shared" si="22"/>
        <v/>
      </c>
      <c r="N96" s="77" t="str">
        <f t="shared" si="23"/>
        <v/>
      </c>
      <c r="O96" s="110"/>
      <c r="P96" s="75" t="str">
        <f t="shared" si="24"/>
        <v/>
      </c>
      <c r="Q96" s="76" t="str">
        <f t="shared" si="25"/>
        <v/>
      </c>
      <c r="R96" s="61"/>
      <c r="S96" s="56" t="str">
        <f t="shared" si="26"/>
        <v/>
      </c>
      <c r="T96" s="77" t="str">
        <f t="shared" si="27"/>
        <v/>
      </c>
      <c r="U96" s="14" t="str">
        <f t="shared" si="28"/>
        <v/>
      </c>
      <c r="V96" s="78" t="str">
        <f t="shared" si="29"/>
        <v/>
      </c>
      <c r="W96" s="75" t="str">
        <f t="shared" si="30"/>
        <v/>
      </c>
      <c r="X96" s="61"/>
      <c r="Y96" s="146" t="str">
        <f t="shared" si="21"/>
        <v/>
      </c>
      <c r="Z96" s="117" t="str">
        <f t="shared" si="31"/>
        <v/>
      </c>
      <c r="AA96" s="61"/>
    </row>
    <row r="97" spans="1:27" ht="22.1" customHeight="1">
      <c r="A97" s="19">
        <v>96</v>
      </c>
      <c r="B97" s="17" t="str">
        <f>IF(Plasmids!B97&lt;&gt;"",Plasmids!B97,"")</f>
        <v/>
      </c>
      <c r="C97" s="2" t="str">
        <f>IF(Plasmids!C97&lt;&gt;"",Plasmids!C97,"")</f>
        <v/>
      </c>
      <c r="D97" s="66" t="str">
        <f>IF(Plasmids!F97&lt;&gt;"",Plasmids!F97,"")</f>
        <v/>
      </c>
      <c r="E97" s="61"/>
      <c r="F97" s="79"/>
      <c r="G97" s="113"/>
      <c r="H97" s="110"/>
      <c r="I97" s="168"/>
      <c r="J97" s="95" t="str">
        <f t="shared" si="19"/>
        <v/>
      </c>
      <c r="K97" s="107" t="str">
        <f t="shared" si="20"/>
        <v/>
      </c>
      <c r="L97" s="110"/>
      <c r="M97" s="141" t="str">
        <f t="shared" si="22"/>
        <v/>
      </c>
      <c r="N97" s="69" t="str">
        <f t="shared" si="23"/>
        <v/>
      </c>
      <c r="O97" s="110"/>
      <c r="P97" s="67" t="str">
        <f t="shared" si="24"/>
        <v/>
      </c>
      <c r="Q97" s="68" t="str">
        <f t="shared" si="25"/>
        <v/>
      </c>
      <c r="R97" s="61"/>
      <c r="S97" s="55" t="str">
        <f t="shared" si="26"/>
        <v/>
      </c>
      <c r="T97" s="69" t="str">
        <f t="shared" si="27"/>
        <v/>
      </c>
      <c r="U97" s="15" t="str">
        <f t="shared" si="28"/>
        <v/>
      </c>
      <c r="V97" s="70" t="str">
        <f t="shared" si="29"/>
        <v/>
      </c>
      <c r="W97" s="67" t="str">
        <f t="shared" si="30"/>
        <v/>
      </c>
      <c r="X97" s="61"/>
      <c r="Y97" s="145" t="str">
        <f t="shared" si="21"/>
        <v/>
      </c>
      <c r="Z97" s="116" t="str">
        <f t="shared" si="31"/>
        <v/>
      </c>
      <c r="AA97" s="61"/>
    </row>
    <row r="98" spans="1:27" ht="22.1" customHeight="1">
      <c r="A98" s="18">
        <v>97</v>
      </c>
      <c r="B98" s="16" t="str">
        <f>IF(Plasmids!B98&lt;&gt;"",Plasmids!B98,"")</f>
        <v/>
      </c>
      <c r="C98" s="1" t="str">
        <f>IF(Plasmids!C98&lt;&gt;"",Plasmids!C98,"")</f>
        <v/>
      </c>
      <c r="D98" s="73" t="str">
        <f>IF(Plasmids!F98&lt;&gt;"",Plasmids!F98,"")</f>
        <v/>
      </c>
      <c r="E98" s="61"/>
      <c r="F98" s="74"/>
      <c r="G98" s="114"/>
      <c r="H98" s="110"/>
      <c r="I98" s="167"/>
      <c r="J98" s="96" t="str">
        <f t="shared" ref="J98:J101" si="32">IF(I98&lt;&gt;"",G98*IF(F98="ExpiCHO-S",6,3)/I98,"")</f>
        <v/>
      </c>
      <c r="K98" s="108" t="str">
        <f t="shared" ref="K98:K101" si="33">IF(J98&lt;&gt;"",G98-J98,"")</f>
        <v/>
      </c>
      <c r="L98" s="110"/>
      <c r="M98" s="142" t="str">
        <f t="shared" si="22"/>
        <v/>
      </c>
      <c r="N98" s="77" t="str">
        <f t="shared" si="23"/>
        <v/>
      </c>
      <c r="O98" s="110"/>
      <c r="P98" s="75" t="str">
        <f t="shared" si="24"/>
        <v/>
      </c>
      <c r="Q98" s="76" t="str">
        <f t="shared" si="25"/>
        <v/>
      </c>
      <c r="R98" s="61"/>
      <c r="S98" s="56" t="str">
        <f t="shared" si="26"/>
        <v/>
      </c>
      <c r="T98" s="77" t="str">
        <f t="shared" si="27"/>
        <v/>
      </c>
      <c r="U98" s="14" t="str">
        <f t="shared" si="28"/>
        <v/>
      </c>
      <c r="V98" s="78" t="str">
        <f t="shared" si="29"/>
        <v/>
      </c>
      <c r="W98" s="75" t="str">
        <f t="shared" si="30"/>
        <v/>
      </c>
      <c r="X98" s="61"/>
      <c r="Y98" s="146" t="str">
        <f t="shared" si="21"/>
        <v/>
      </c>
      <c r="Z98" s="117" t="str">
        <f t="shared" si="31"/>
        <v/>
      </c>
      <c r="AA98" s="61"/>
    </row>
    <row r="99" spans="1:27" ht="22.1" customHeight="1">
      <c r="A99" s="19">
        <v>98</v>
      </c>
      <c r="B99" s="17" t="str">
        <f>IF(Plasmids!B99&lt;&gt;"",Plasmids!B99,"")</f>
        <v/>
      </c>
      <c r="C99" s="2" t="str">
        <f>IF(Plasmids!C99&lt;&gt;"",Plasmids!C99,"")</f>
        <v/>
      </c>
      <c r="D99" s="66" t="str">
        <f>IF(Plasmids!F99&lt;&gt;"",Plasmids!F99,"")</f>
        <v/>
      </c>
      <c r="E99" s="61"/>
      <c r="F99" s="79"/>
      <c r="G99" s="113"/>
      <c r="H99" s="110"/>
      <c r="I99" s="168"/>
      <c r="J99" s="95" t="str">
        <f t="shared" si="32"/>
        <v/>
      </c>
      <c r="K99" s="107" t="str">
        <f t="shared" si="33"/>
        <v/>
      </c>
      <c r="L99" s="110"/>
      <c r="M99" s="141" t="str">
        <f t="shared" si="22"/>
        <v/>
      </c>
      <c r="N99" s="69" t="str">
        <f t="shared" si="23"/>
        <v/>
      </c>
      <c r="O99" s="110"/>
      <c r="P99" s="67" t="str">
        <f t="shared" si="24"/>
        <v/>
      </c>
      <c r="Q99" s="68" t="str">
        <f t="shared" si="25"/>
        <v/>
      </c>
      <c r="R99" s="61"/>
      <c r="S99" s="55" t="str">
        <f t="shared" si="26"/>
        <v/>
      </c>
      <c r="T99" s="69" t="str">
        <f t="shared" si="27"/>
        <v/>
      </c>
      <c r="U99" s="15" t="str">
        <f t="shared" si="28"/>
        <v/>
      </c>
      <c r="V99" s="70" t="str">
        <f t="shared" si="29"/>
        <v/>
      </c>
      <c r="W99" s="67" t="str">
        <f t="shared" si="30"/>
        <v/>
      </c>
      <c r="X99" s="61"/>
      <c r="Y99" s="145" t="str">
        <f t="shared" si="21"/>
        <v/>
      </c>
      <c r="Z99" s="116" t="str">
        <f t="shared" si="31"/>
        <v/>
      </c>
      <c r="AA99" s="61"/>
    </row>
    <row r="100" spans="1:27" ht="22.1" customHeight="1">
      <c r="A100" s="18">
        <v>99</v>
      </c>
      <c r="B100" s="16" t="str">
        <f>IF(Plasmids!B100&lt;&gt;"",Plasmids!B100,"")</f>
        <v/>
      </c>
      <c r="C100" s="1" t="str">
        <f>IF(Plasmids!C100&lt;&gt;"",Plasmids!C100,"")</f>
        <v/>
      </c>
      <c r="D100" s="73" t="str">
        <f>IF(Plasmids!F100&lt;&gt;"",Plasmids!F100,"")</f>
        <v/>
      </c>
      <c r="E100" s="61"/>
      <c r="F100" s="74"/>
      <c r="G100" s="114"/>
      <c r="H100" s="110"/>
      <c r="I100" s="167"/>
      <c r="J100" s="96" t="str">
        <f t="shared" si="32"/>
        <v/>
      </c>
      <c r="K100" s="108" t="str">
        <f t="shared" si="33"/>
        <v/>
      </c>
      <c r="L100" s="110"/>
      <c r="M100" s="142" t="str">
        <f t="shared" si="22"/>
        <v/>
      </c>
      <c r="N100" s="77" t="str">
        <f t="shared" si="23"/>
        <v/>
      </c>
      <c r="O100" s="110"/>
      <c r="P100" s="75" t="str">
        <f t="shared" si="24"/>
        <v/>
      </c>
      <c r="Q100" s="76" t="str">
        <f t="shared" si="25"/>
        <v/>
      </c>
      <c r="R100" s="61"/>
      <c r="S100" s="56" t="str">
        <f t="shared" si="26"/>
        <v/>
      </c>
      <c r="T100" s="77" t="str">
        <f t="shared" si="27"/>
        <v/>
      </c>
      <c r="U100" s="14" t="str">
        <f t="shared" si="28"/>
        <v/>
      </c>
      <c r="V100" s="78" t="str">
        <f t="shared" si="29"/>
        <v/>
      </c>
      <c r="W100" s="75" t="str">
        <f t="shared" si="30"/>
        <v/>
      </c>
      <c r="X100" s="61"/>
      <c r="Y100" s="146" t="str">
        <f t="shared" si="21"/>
        <v/>
      </c>
      <c r="Z100" s="117" t="str">
        <f t="shared" si="31"/>
        <v/>
      </c>
      <c r="AA100" s="61"/>
    </row>
    <row r="101" spans="1:27" ht="22.1" customHeight="1">
      <c r="A101" s="19">
        <v>100</v>
      </c>
      <c r="B101" s="17" t="str">
        <f>IF(Plasmids!B101&lt;&gt;"",Plasmids!B101,"")</f>
        <v/>
      </c>
      <c r="C101" s="2" t="str">
        <f>IF(Plasmids!C101&lt;&gt;"",Plasmids!C101,"")</f>
        <v/>
      </c>
      <c r="D101" s="66" t="str">
        <f>IF(Plasmids!F101&lt;&gt;"",Plasmids!F101,"")</f>
        <v/>
      </c>
      <c r="E101" s="61"/>
      <c r="F101" s="79"/>
      <c r="G101" s="113"/>
      <c r="H101" s="110"/>
      <c r="I101" s="168"/>
      <c r="J101" s="95" t="str">
        <f t="shared" si="32"/>
        <v/>
      </c>
      <c r="K101" s="107" t="str">
        <f t="shared" si="33"/>
        <v/>
      </c>
      <c r="L101" s="110"/>
      <c r="M101" s="141" t="str">
        <f t="shared" si="22"/>
        <v/>
      </c>
      <c r="N101" s="69" t="str">
        <f t="shared" si="23"/>
        <v/>
      </c>
      <c r="O101" s="110"/>
      <c r="P101" s="67" t="str">
        <f t="shared" si="24"/>
        <v/>
      </c>
      <c r="Q101" s="68" t="str">
        <f t="shared" si="25"/>
        <v/>
      </c>
      <c r="R101" s="61"/>
      <c r="S101" s="55" t="str">
        <f t="shared" si="26"/>
        <v/>
      </c>
      <c r="T101" s="69" t="str">
        <f t="shared" si="27"/>
        <v/>
      </c>
      <c r="U101" s="15" t="str">
        <f t="shared" si="28"/>
        <v/>
      </c>
      <c r="V101" s="70" t="str">
        <f t="shared" si="29"/>
        <v/>
      </c>
      <c r="W101" s="67" t="str">
        <f t="shared" si="30"/>
        <v/>
      </c>
      <c r="X101" s="61"/>
      <c r="Y101" s="145" t="str">
        <f t="shared" si="21"/>
        <v/>
      </c>
      <c r="Z101" s="116" t="str">
        <f t="shared" si="31"/>
        <v/>
      </c>
      <c r="AA101" s="61"/>
    </row>
  </sheetData>
  <mergeCells count="35">
    <mergeCell ref="AB9:AH9"/>
    <mergeCell ref="AC6:AD6"/>
    <mergeCell ref="AC7:AD7"/>
    <mergeCell ref="AG7:AH7"/>
    <mergeCell ref="AG6:AH6"/>
    <mergeCell ref="AB1:AH1"/>
    <mergeCell ref="AB3:AB4"/>
    <mergeCell ref="AF3:AF4"/>
    <mergeCell ref="S1:T1"/>
    <mergeCell ref="U1:V1"/>
    <mergeCell ref="AG4:AH4"/>
    <mergeCell ref="AC4:AD4"/>
    <mergeCell ref="AB2:AH2"/>
    <mergeCell ref="AG23:AH23"/>
    <mergeCell ref="AC20:AD20"/>
    <mergeCell ref="AC19:AD19"/>
    <mergeCell ref="AG20:AH20"/>
    <mergeCell ref="AG21:AH21"/>
    <mergeCell ref="AC21:AD21"/>
    <mergeCell ref="AC22:AD22"/>
    <mergeCell ref="AG19:AH19"/>
    <mergeCell ref="AC23:AD23"/>
    <mergeCell ref="AG22:AH22"/>
    <mergeCell ref="AB15:AH15"/>
    <mergeCell ref="AB17:AD17"/>
    <mergeCell ref="AB16:AD16"/>
    <mergeCell ref="AC18:AD18"/>
    <mergeCell ref="AG18:AH18"/>
    <mergeCell ref="AF17:AH17"/>
    <mergeCell ref="AF16:AH16"/>
    <mergeCell ref="AC10:AD10"/>
    <mergeCell ref="AG10:AH10"/>
    <mergeCell ref="AG11:AH11"/>
    <mergeCell ref="AC11:AD11"/>
    <mergeCell ref="AE13:AF13"/>
  </mergeCells>
  <dataValidations count="2">
    <dataValidation type="list" allowBlank="1" showInputMessage="1" showErrorMessage="1" sqref="F2:F101" xr:uid="{00000000-0002-0000-0100-000000000000}">
      <formula1>"ExpiCHO-S,Expi293F"</formula1>
    </dataValidation>
    <dataValidation type="decimal" operator="greaterThanOrEqual" allowBlank="1" showInputMessage="1" showErrorMessage="1" sqref="G2:G101" xr:uid="{F953B532-441E-4AE7-8F49-0E5CE97035F5}">
      <formula1>0</formula1>
    </dataValidation>
  </dataValidations>
  <printOptions horizontalCentered="1" verticalCentered="1"/>
  <pageMargins left="0.23622047244094491" right="0.23622047244094491" top="0.74803149606299213" bottom="0.74803149606299213" header="0.31496062992125978" footer="0.31496062992125978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zoomScale="75" zoomScaleNormal="75" workbookViewId="0">
      <pane xSplit="5" ySplit="2" topLeftCell="F3" activePane="bottomRight" state="frozen"/>
      <selection pane="topRight" activeCell="F1" sqref="F1"/>
      <selection pane="bottomLeft" activeCell="A3" sqref="A3"/>
      <selection pane="bottomRight" sqref="A1:A2"/>
    </sheetView>
  </sheetViews>
  <sheetFormatPr defaultRowHeight="15.05"/>
  <cols>
    <col min="1" max="1" width="4" style="10" customWidth="1"/>
    <col min="2" max="2" width="6" style="6" bestFit="1" customWidth="1"/>
    <col min="3" max="3" width="40.88671875" style="6" bestFit="1" customWidth="1"/>
    <col min="4" max="5" width="11.5546875" style="126" customWidth="1"/>
    <col min="6" max="6" width="2.33203125" style="52" customWidth="1"/>
    <col min="7" max="11" width="11.77734375" style="12" customWidth="1"/>
    <col min="12" max="12" width="1.33203125" style="12" customWidth="1"/>
    <col min="13" max="17" width="11.77734375" style="12" customWidth="1"/>
    <col min="18" max="18" width="1.33203125" style="12" customWidth="1"/>
    <col min="19" max="23" width="11.77734375" style="12" customWidth="1"/>
    <col min="24" max="28" width="8.88671875" style="52" customWidth="1"/>
    <col min="29" max="16384" width="8.88671875" style="52"/>
  </cols>
  <sheetData>
    <row r="1" spans="1:23" ht="20.05" customHeight="1">
      <c r="A1" s="201" t="s">
        <v>0</v>
      </c>
      <c r="B1" s="199" t="s">
        <v>1</v>
      </c>
      <c r="C1" s="201" t="s">
        <v>37</v>
      </c>
      <c r="D1" s="199" t="s">
        <v>10</v>
      </c>
      <c r="E1" s="206" t="s">
        <v>59</v>
      </c>
      <c r="G1" s="147"/>
      <c r="H1" s="203" t="s">
        <v>78</v>
      </c>
      <c r="I1" s="204"/>
      <c r="J1" s="204"/>
      <c r="K1" s="205"/>
      <c r="M1" s="147"/>
      <c r="N1" s="203" t="s">
        <v>78</v>
      </c>
      <c r="O1" s="204"/>
      <c r="P1" s="204"/>
      <c r="Q1" s="205"/>
      <c r="S1" s="147"/>
      <c r="T1" s="203" t="s">
        <v>78</v>
      </c>
      <c r="U1" s="204"/>
      <c r="V1" s="204"/>
      <c r="W1" s="205"/>
    </row>
    <row r="2" spans="1:23" ht="20.05" customHeight="1" thickBot="1">
      <c r="A2" s="202"/>
      <c r="B2" s="200"/>
      <c r="C2" s="202"/>
      <c r="D2" s="200"/>
      <c r="E2" s="207"/>
      <c r="G2" s="34" t="s">
        <v>38</v>
      </c>
      <c r="H2" s="30" t="s">
        <v>39</v>
      </c>
      <c r="I2" s="31" t="s">
        <v>40</v>
      </c>
      <c r="J2" s="32" t="s">
        <v>41</v>
      </c>
      <c r="K2" s="33" t="s">
        <v>42</v>
      </c>
      <c r="M2" s="34" t="s">
        <v>38</v>
      </c>
      <c r="N2" s="30" t="s">
        <v>39</v>
      </c>
      <c r="O2" s="31" t="s">
        <v>40</v>
      </c>
      <c r="P2" s="32" t="s">
        <v>41</v>
      </c>
      <c r="Q2" s="29" t="s">
        <v>42</v>
      </c>
      <c r="S2" s="34" t="s">
        <v>38</v>
      </c>
      <c r="T2" s="30" t="s">
        <v>39</v>
      </c>
      <c r="U2" s="31" t="s">
        <v>40</v>
      </c>
      <c r="V2" s="32" t="s">
        <v>41</v>
      </c>
      <c r="W2" s="29" t="s">
        <v>42</v>
      </c>
    </row>
    <row r="3" spans="1:23" ht="22.1" customHeight="1">
      <c r="A3" s="21">
        <v>1</v>
      </c>
      <c r="B3" s="20" t="str">
        <f>IF(Plasmids!B2&lt;&gt;"",Plasmids!B2,"")</f>
        <v/>
      </c>
      <c r="C3" s="35" t="str">
        <f>IF(Plasmids!C2&lt;&gt;"",Plasmids!C2,"")</f>
        <v/>
      </c>
      <c r="D3" s="122" t="str">
        <f>IF(Transfection!F2&lt;&gt;"",Transfection!F2,"")</f>
        <v/>
      </c>
      <c r="E3" s="130"/>
      <c r="G3" s="36"/>
      <c r="H3" s="36"/>
      <c r="I3" s="37"/>
      <c r="J3" s="81"/>
      <c r="K3" s="82"/>
      <c r="M3" s="36"/>
      <c r="N3" s="36"/>
      <c r="O3" s="37"/>
      <c r="P3" s="81"/>
      <c r="Q3" s="83"/>
      <c r="S3" s="36"/>
      <c r="T3" s="36"/>
      <c r="U3" s="37"/>
      <c r="V3" s="81"/>
      <c r="W3" s="83"/>
    </row>
    <row r="4" spans="1:23" ht="22.1" customHeight="1">
      <c r="A4" s="19">
        <v>2</v>
      </c>
      <c r="B4" s="17" t="str">
        <f>IF(Plasmids!B3&lt;&gt;"",Plasmids!B3,"")</f>
        <v/>
      </c>
      <c r="C4" s="28" t="str">
        <f>IF(Plasmids!C3&lt;&gt;"",Plasmids!C3,"")</f>
        <v/>
      </c>
      <c r="D4" s="123" t="str">
        <f>IF(Transfection!F3&lt;&gt;"",Transfection!F3,"")</f>
        <v/>
      </c>
      <c r="E4" s="127"/>
      <c r="G4" s="38"/>
      <c r="H4" s="38"/>
      <c r="I4" s="39"/>
      <c r="J4" s="84"/>
      <c r="K4" s="85"/>
      <c r="M4" s="38"/>
      <c r="N4" s="38"/>
      <c r="O4" s="39"/>
      <c r="P4" s="84"/>
      <c r="Q4" s="86"/>
      <c r="S4" s="38"/>
      <c r="T4" s="38"/>
      <c r="U4" s="39"/>
      <c r="V4" s="84"/>
      <c r="W4" s="86"/>
    </row>
    <row r="5" spans="1:23" ht="22.1" customHeight="1">
      <c r="A5" s="18">
        <v>3</v>
      </c>
      <c r="B5" s="16" t="str">
        <f>IF(Plasmids!B4&lt;&gt;"",Plasmids!B4,"")</f>
        <v/>
      </c>
      <c r="C5" s="27" t="str">
        <f>IF(Plasmids!C4&lt;&gt;"",Plasmids!C4,"")</f>
        <v/>
      </c>
      <c r="D5" s="124" t="str">
        <f>IF(Transfection!F4&lt;&gt;"",Transfection!F4,"")</f>
        <v/>
      </c>
      <c r="E5" s="128"/>
      <c r="G5" s="40"/>
      <c r="H5" s="40"/>
      <c r="I5" s="41"/>
      <c r="J5" s="87"/>
      <c r="K5" s="88"/>
      <c r="M5" s="40"/>
      <c r="N5" s="40"/>
      <c r="O5" s="41"/>
      <c r="P5" s="87"/>
      <c r="Q5" s="89"/>
      <c r="S5" s="40"/>
      <c r="T5" s="40"/>
      <c r="U5" s="41"/>
      <c r="V5" s="87"/>
      <c r="W5" s="89"/>
    </row>
    <row r="6" spans="1:23" ht="22.1" customHeight="1">
      <c r="A6" s="19">
        <v>4</v>
      </c>
      <c r="B6" s="17" t="str">
        <f>IF(Plasmids!B5&lt;&gt;"",Plasmids!B5,"")</f>
        <v/>
      </c>
      <c r="C6" s="28" t="str">
        <f>IF(Plasmids!C5&lt;&gt;"",Plasmids!C5,"")</f>
        <v/>
      </c>
      <c r="D6" s="125" t="str">
        <f>IF(Transfection!F5&lt;&gt;"",Transfection!F5,"")</f>
        <v/>
      </c>
      <c r="E6" s="129"/>
      <c r="G6" s="38"/>
      <c r="H6" s="38"/>
      <c r="I6" s="39"/>
      <c r="J6" s="84"/>
      <c r="K6" s="85"/>
      <c r="M6" s="38"/>
      <c r="N6" s="38"/>
      <c r="O6" s="39"/>
      <c r="P6" s="84"/>
      <c r="Q6" s="86"/>
      <c r="S6" s="38"/>
      <c r="T6" s="38"/>
      <c r="U6" s="39"/>
      <c r="V6" s="84"/>
      <c r="W6" s="86"/>
    </row>
    <row r="7" spans="1:23" ht="22.1" customHeight="1">
      <c r="A7" s="18">
        <v>5</v>
      </c>
      <c r="B7" s="16" t="str">
        <f>IF(Plasmids!B6&lt;&gt;"",Plasmids!B6,"")</f>
        <v/>
      </c>
      <c r="C7" s="27" t="str">
        <f>IF(Plasmids!C6&lt;&gt;"",Plasmids!C6,"")</f>
        <v/>
      </c>
      <c r="D7" s="124" t="str">
        <f>IF(Transfection!F6&lt;&gt;"",Transfection!F6,"")</f>
        <v/>
      </c>
      <c r="E7" s="128"/>
      <c r="G7" s="40"/>
      <c r="H7" s="40"/>
      <c r="I7" s="41"/>
      <c r="J7" s="87"/>
      <c r="K7" s="88"/>
      <c r="M7" s="40"/>
      <c r="N7" s="40"/>
      <c r="O7" s="41"/>
      <c r="P7" s="87"/>
      <c r="Q7" s="89"/>
      <c r="S7" s="40"/>
      <c r="T7" s="40"/>
      <c r="U7" s="41"/>
      <c r="V7" s="87"/>
      <c r="W7" s="89"/>
    </row>
    <row r="8" spans="1:23" ht="22.1" customHeight="1">
      <c r="A8" s="19">
        <v>6</v>
      </c>
      <c r="B8" s="17" t="str">
        <f>IF(Plasmids!B7&lt;&gt;"",Plasmids!B7,"")</f>
        <v/>
      </c>
      <c r="C8" s="28" t="str">
        <f>IF(Plasmids!C7&lt;&gt;"",Plasmids!C7,"")</f>
        <v/>
      </c>
      <c r="D8" s="125" t="str">
        <f>IF(Transfection!F7&lt;&gt;"",Transfection!F7,"")</f>
        <v/>
      </c>
      <c r="E8" s="129"/>
      <c r="G8" s="38"/>
      <c r="H8" s="38"/>
      <c r="I8" s="39"/>
      <c r="J8" s="84"/>
      <c r="K8" s="85"/>
      <c r="M8" s="38"/>
      <c r="N8" s="38"/>
      <c r="O8" s="39"/>
      <c r="P8" s="84"/>
      <c r="Q8" s="86"/>
      <c r="S8" s="38"/>
      <c r="T8" s="38"/>
      <c r="U8" s="39"/>
      <c r="V8" s="84"/>
      <c r="W8" s="86"/>
    </row>
    <row r="9" spans="1:23" ht="22.1" customHeight="1">
      <c r="A9" s="18">
        <v>7</v>
      </c>
      <c r="B9" s="16" t="str">
        <f>IF(Plasmids!B8&lt;&gt;"",Plasmids!B8,"")</f>
        <v/>
      </c>
      <c r="C9" s="27" t="str">
        <f>IF(Plasmids!C8&lt;&gt;"",Plasmids!C8,"")</f>
        <v/>
      </c>
      <c r="D9" s="124" t="str">
        <f>IF(Transfection!F8&lt;&gt;"",Transfection!F8,"")</f>
        <v/>
      </c>
      <c r="E9" s="128"/>
      <c r="G9" s="40"/>
      <c r="H9" s="40"/>
      <c r="I9" s="41"/>
      <c r="J9" s="87"/>
      <c r="K9" s="88"/>
      <c r="M9" s="40"/>
      <c r="N9" s="40"/>
      <c r="O9" s="41"/>
      <c r="P9" s="87"/>
      <c r="Q9" s="89"/>
      <c r="S9" s="40"/>
      <c r="T9" s="40"/>
      <c r="U9" s="41"/>
      <c r="V9" s="87"/>
      <c r="W9" s="89"/>
    </row>
    <row r="10" spans="1:23" ht="22.1" customHeight="1">
      <c r="A10" s="19">
        <v>8</v>
      </c>
      <c r="B10" s="17" t="str">
        <f>IF(Plasmids!B9&lt;&gt;"",Plasmids!B9,"")</f>
        <v/>
      </c>
      <c r="C10" s="28" t="str">
        <f>IF(Plasmids!C9&lt;&gt;"",Plasmids!C9,"")</f>
        <v/>
      </c>
      <c r="D10" s="125" t="str">
        <f>IF(Transfection!F9&lt;&gt;"",Transfection!F9,"")</f>
        <v/>
      </c>
      <c r="E10" s="129"/>
      <c r="G10" s="38"/>
      <c r="H10" s="38"/>
      <c r="I10" s="39"/>
      <c r="J10" s="84"/>
      <c r="K10" s="85"/>
      <c r="M10" s="38"/>
      <c r="N10" s="38"/>
      <c r="O10" s="39"/>
      <c r="P10" s="84"/>
      <c r="Q10" s="86"/>
      <c r="S10" s="38"/>
      <c r="T10" s="38"/>
      <c r="U10" s="39"/>
      <c r="V10" s="84"/>
      <c r="W10" s="86"/>
    </row>
    <row r="11" spans="1:23" ht="22.1" customHeight="1">
      <c r="A11" s="18">
        <v>9</v>
      </c>
      <c r="B11" s="16" t="str">
        <f>IF(Plasmids!B10&lt;&gt;"",Plasmids!B10,"")</f>
        <v/>
      </c>
      <c r="C11" s="27" t="str">
        <f>IF(Plasmids!C10&lt;&gt;"",Plasmids!C10,"")</f>
        <v/>
      </c>
      <c r="D11" s="124" t="str">
        <f>IF(Transfection!F10&lt;&gt;"",Transfection!F10,"")</f>
        <v/>
      </c>
      <c r="E11" s="128"/>
      <c r="G11" s="40"/>
      <c r="H11" s="40"/>
      <c r="I11" s="41"/>
      <c r="J11" s="87"/>
      <c r="K11" s="88"/>
      <c r="M11" s="40"/>
      <c r="N11" s="40"/>
      <c r="O11" s="41"/>
      <c r="P11" s="87"/>
      <c r="Q11" s="89"/>
      <c r="S11" s="40"/>
      <c r="T11" s="40"/>
      <c r="U11" s="41"/>
      <c r="V11" s="87"/>
      <c r="W11" s="89"/>
    </row>
    <row r="12" spans="1:23" ht="22.1" customHeight="1">
      <c r="A12" s="19">
        <v>10</v>
      </c>
      <c r="B12" s="17" t="str">
        <f>IF(Plasmids!B11&lt;&gt;"",Plasmids!B11,"")</f>
        <v/>
      </c>
      <c r="C12" s="28" t="str">
        <f>IF(Plasmids!C11&lt;&gt;"",Plasmids!C11,"")</f>
        <v/>
      </c>
      <c r="D12" s="125" t="str">
        <f>IF(Transfection!F11&lt;&gt;"",Transfection!F11,"")</f>
        <v/>
      </c>
      <c r="E12" s="129"/>
      <c r="G12" s="38"/>
      <c r="H12" s="38"/>
      <c r="I12" s="39"/>
      <c r="J12" s="84"/>
      <c r="K12" s="85"/>
      <c r="M12" s="38"/>
      <c r="N12" s="38"/>
      <c r="O12" s="39"/>
      <c r="P12" s="84"/>
      <c r="Q12" s="86"/>
      <c r="S12" s="38"/>
      <c r="T12" s="38"/>
      <c r="U12" s="39"/>
      <c r="V12" s="84"/>
      <c r="W12" s="86"/>
    </row>
    <row r="13" spans="1:23" ht="22.1" customHeight="1">
      <c r="A13" s="18">
        <v>11</v>
      </c>
      <c r="B13" s="16" t="str">
        <f>IF(Plasmids!B12&lt;&gt;"",Plasmids!B12,"")</f>
        <v/>
      </c>
      <c r="C13" s="27" t="str">
        <f>IF(Plasmids!C12&lt;&gt;"",Plasmids!C12,"")</f>
        <v/>
      </c>
      <c r="D13" s="124" t="str">
        <f>IF(Transfection!F12&lt;&gt;"",Transfection!F12,"")</f>
        <v/>
      </c>
      <c r="E13" s="128"/>
      <c r="G13" s="40"/>
      <c r="H13" s="40"/>
      <c r="I13" s="41"/>
      <c r="J13" s="87"/>
      <c r="K13" s="88"/>
      <c r="M13" s="40"/>
      <c r="N13" s="40"/>
      <c r="O13" s="41"/>
      <c r="P13" s="87"/>
      <c r="Q13" s="89"/>
      <c r="S13" s="40"/>
      <c r="T13" s="40"/>
      <c r="U13" s="41"/>
      <c r="V13" s="87"/>
      <c r="W13" s="89"/>
    </row>
    <row r="14" spans="1:23" ht="22.1" customHeight="1">
      <c r="A14" s="19">
        <v>12</v>
      </c>
      <c r="B14" s="17" t="str">
        <f>IF(Plasmids!B13&lt;&gt;"",Plasmids!B13,"")</f>
        <v/>
      </c>
      <c r="C14" s="28" t="str">
        <f>IF(Plasmids!C13&lt;&gt;"",Plasmids!C13,"")</f>
        <v/>
      </c>
      <c r="D14" s="125" t="str">
        <f>IF(Transfection!F13&lt;&gt;"",Transfection!F13,"")</f>
        <v/>
      </c>
      <c r="E14" s="129"/>
      <c r="G14" s="38"/>
      <c r="H14" s="38"/>
      <c r="I14" s="39"/>
      <c r="J14" s="84"/>
      <c r="K14" s="85"/>
      <c r="M14" s="38"/>
      <c r="N14" s="38"/>
      <c r="O14" s="39"/>
      <c r="P14" s="84"/>
      <c r="Q14" s="86"/>
      <c r="S14" s="38"/>
      <c r="T14" s="38"/>
      <c r="U14" s="39"/>
      <c r="V14" s="84"/>
      <c r="W14" s="86"/>
    </row>
    <row r="15" spans="1:23" ht="22.1" customHeight="1">
      <c r="A15" s="18">
        <v>13</v>
      </c>
      <c r="B15" s="16" t="str">
        <f>IF(Plasmids!B14&lt;&gt;"",Plasmids!B14,"")</f>
        <v/>
      </c>
      <c r="C15" s="27" t="str">
        <f>IF(Plasmids!C14&lt;&gt;"",Plasmids!C14,"")</f>
        <v/>
      </c>
      <c r="D15" s="124" t="str">
        <f>IF(Transfection!F14&lt;&gt;"",Transfection!F14,"")</f>
        <v/>
      </c>
      <c r="E15" s="128"/>
      <c r="G15" s="40"/>
      <c r="H15" s="40"/>
      <c r="I15" s="41"/>
      <c r="J15" s="87"/>
      <c r="K15" s="88"/>
      <c r="M15" s="40"/>
      <c r="N15" s="40"/>
      <c r="O15" s="41"/>
      <c r="P15" s="87"/>
      <c r="Q15" s="89"/>
      <c r="S15" s="40"/>
      <c r="T15" s="40"/>
      <c r="U15" s="41"/>
      <c r="V15" s="87"/>
      <c r="W15" s="89"/>
    </row>
    <row r="16" spans="1:23" ht="22.1" customHeight="1">
      <c r="A16" s="19">
        <v>14</v>
      </c>
      <c r="B16" s="17" t="str">
        <f>IF(Plasmids!B15&lt;&gt;"",Plasmids!B15,"")</f>
        <v/>
      </c>
      <c r="C16" s="28" t="str">
        <f>IF(Plasmids!C15&lt;&gt;"",Plasmids!C15,"")</f>
        <v/>
      </c>
      <c r="D16" s="125" t="str">
        <f>IF(Transfection!F15&lt;&gt;"",Transfection!F15,"")</f>
        <v/>
      </c>
      <c r="E16" s="129"/>
      <c r="G16" s="38"/>
      <c r="H16" s="38"/>
      <c r="I16" s="39"/>
      <c r="J16" s="84"/>
      <c r="K16" s="85"/>
      <c r="M16" s="38"/>
      <c r="N16" s="38"/>
      <c r="O16" s="39"/>
      <c r="P16" s="84"/>
      <c r="Q16" s="86"/>
      <c r="S16" s="38"/>
      <c r="T16" s="38"/>
      <c r="U16" s="39"/>
      <c r="V16" s="84"/>
      <c r="W16" s="86"/>
    </row>
    <row r="17" spans="1:23" ht="22.1" customHeight="1">
      <c r="A17" s="18">
        <v>15</v>
      </c>
      <c r="B17" s="16" t="str">
        <f>IF(Plasmids!B16&lt;&gt;"",Plasmids!B16,"")</f>
        <v/>
      </c>
      <c r="C17" s="27" t="str">
        <f>IF(Plasmids!C16&lt;&gt;"",Plasmids!C16,"")</f>
        <v/>
      </c>
      <c r="D17" s="124" t="str">
        <f>IF(Transfection!F16&lt;&gt;"",Transfection!F16,"")</f>
        <v/>
      </c>
      <c r="E17" s="128"/>
      <c r="G17" s="40"/>
      <c r="H17" s="40"/>
      <c r="I17" s="41"/>
      <c r="J17" s="87"/>
      <c r="K17" s="88"/>
      <c r="M17" s="40"/>
      <c r="N17" s="40"/>
      <c r="O17" s="41"/>
      <c r="P17" s="87"/>
      <c r="Q17" s="89"/>
      <c r="S17" s="40"/>
      <c r="T17" s="40"/>
      <c r="U17" s="41"/>
      <c r="V17" s="87"/>
      <c r="W17" s="89"/>
    </row>
    <row r="18" spans="1:23" ht="22.1" customHeight="1">
      <c r="A18" s="19">
        <v>16</v>
      </c>
      <c r="B18" s="17" t="str">
        <f>IF(Plasmids!B17&lt;&gt;"",Plasmids!B17,"")</f>
        <v/>
      </c>
      <c r="C18" s="28" t="str">
        <f>IF(Plasmids!C17&lt;&gt;"",Plasmids!C17,"")</f>
        <v/>
      </c>
      <c r="D18" s="125" t="str">
        <f>IF(Transfection!F17&lt;&gt;"",Transfection!F17,"")</f>
        <v/>
      </c>
      <c r="E18" s="129"/>
      <c r="G18" s="38"/>
      <c r="H18" s="38"/>
      <c r="I18" s="39"/>
      <c r="J18" s="84"/>
      <c r="K18" s="85"/>
      <c r="M18" s="38"/>
      <c r="N18" s="38"/>
      <c r="O18" s="39"/>
      <c r="P18" s="84"/>
      <c r="Q18" s="86"/>
      <c r="S18" s="38"/>
      <c r="T18" s="38"/>
      <c r="U18" s="39"/>
      <c r="V18" s="84"/>
      <c r="W18" s="86"/>
    </row>
    <row r="19" spans="1:23" ht="22.1" customHeight="1">
      <c r="A19" s="18">
        <v>17</v>
      </c>
      <c r="B19" s="16" t="str">
        <f>IF(Plasmids!B18&lt;&gt;"",Plasmids!B18,"")</f>
        <v/>
      </c>
      <c r="C19" s="27" t="str">
        <f>IF(Plasmids!C18&lt;&gt;"",Plasmids!C18,"")</f>
        <v/>
      </c>
      <c r="D19" s="124" t="str">
        <f>IF(Transfection!F18&lt;&gt;"",Transfection!F18,"")</f>
        <v/>
      </c>
      <c r="E19" s="128"/>
      <c r="G19" s="40"/>
      <c r="H19" s="40"/>
      <c r="I19" s="41"/>
      <c r="J19" s="87"/>
      <c r="K19" s="88"/>
      <c r="M19" s="40"/>
      <c r="N19" s="40"/>
      <c r="O19" s="41"/>
      <c r="P19" s="87"/>
      <c r="Q19" s="89"/>
      <c r="S19" s="40"/>
      <c r="T19" s="40"/>
      <c r="U19" s="41"/>
      <c r="V19" s="87"/>
      <c r="W19" s="89"/>
    </row>
    <row r="20" spans="1:23" ht="22.1" customHeight="1">
      <c r="A20" s="19">
        <v>18</v>
      </c>
      <c r="B20" s="17" t="str">
        <f>IF(Plasmids!B19&lt;&gt;"",Plasmids!B19,"")</f>
        <v/>
      </c>
      <c r="C20" s="28" t="str">
        <f>IF(Plasmids!C19&lt;&gt;"",Plasmids!C19,"")</f>
        <v/>
      </c>
      <c r="D20" s="125" t="str">
        <f>IF(Transfection!F19&lt;&gt;"",Transfection!F19,"")</f>
        <v/>
      </c>
      <c r="E20" s="129"/>
      <c r="G20" s="38"/>
      <c r="H20" s="38"/>
      <c r="I20" s="39"/>
      <c r="J20" s="84"/>
      <c r="K20" s="85"/>
      <c r="M20" s="38"/>
      <c r="N20" s="38"/>
      <c r="O20" s="39"/>
      <c r="P20" s="84"/>
      <c r="Q20" s="86"/>
      <c r="S20" s="38"/>
      <c r="T20" s="38"/>
      <c r="U20" s="39"/>
      <c r="V20" s="84"/>
      <c r="W20" s="86"/>
    </row>
    <row r="21" spans="1:23" ht="22.1" customHeight="1">
      <c r="A21" s="18">
        <v>19</v>
      </c>
      <c r="B21" s="16" t="str">
        <f>IF(Plasmids!B20&lt;&gt;"",Plasmids!B20,"")</f>
        <v/>
      </c>
      <c r="C21" s="27" t="str">
        <f>IF(Plasmids!C20&lt;&gt;"",Plasmids!C20,"")</f>
        <v/>
      </c>
      <c r="D21" s="124" t="str">
        <f>IF(Transfection!F20&lt;&gt;"",Transfection!F20,"")</f>
        <v/>
      </c>
      <c r="E21" s="128"/>
      <c r="G21" s="40"/>
      <c r="H21" s="40"/>
      <c r="I21" s="41"/>
      <c r="J21" s="87"/>
      <c r="K21" s="88"/>
      <c r="M21" s="40"/>
      <c r="N21" s="40"/>
      <c r="O21" s="41"/>
      <c r="P21" s="87"/>
      <c r="Q21" s="89"/>
      <c r="S21" s="40"/>
      <c r="T21" s="40"/>
      <c r="U21" s="41"/>
      <c r="V21" s="87"/>
      <c r="W21" s="89"/>
    </row>
    <row r="22" spans="1:23" ht="22.1" customHeight="1">
      <c r="A22" s="19">
        <v>20</v>
      </c>
      <c r="B22" s="17" t="str">
        <f>IF(Plasmids!B21&lt;&gt;"",Plasmids!B21,"")</f>
        <v/>
      </c>
      <c r="C22" s="28" t="str">
        <f>IF(Plasmids!C21&lt;&gt;"",Plasmids!C21,"")</f>
        <v/>
      </c>
      <c r="D22" s="125" t="str">
        <f>IF(Transfection!F21&lt;&gt;"",Transfection!F21,"")</f>
        <v/>
      </c>
      <c r="E22" s="129"/>
      <c r="G22" s="38"/>
      <c r="H22" s="38"/>
      <c r="I22" s="39"/>
      <c r="J22" s="84"/>
      <c r="K22" s="85"/>
      <c r="M22" s="38"/>
      <c r="N22" s="38"/>
      <c r="O22" s="39"/>
      <c r="P22" s="84"/>
      <c r="Q22" s="86"/>
      <c r="S22" s="38"/>
      <c r="T22" s="38"/>
      <c r="U22" s="39"/>
      <c r="V22" s="84"/>
      <c r="W22" s="86"/>
    </row>
    <row r="23" spans="1:23" ht="22.1" customHeight="1">
      <c r="A23" s="18">
        <v>21</v>
      </c>
      <c r="B23" s="16" t="str">
        <f>IF(Plasmids!B22&lt;&gt;"",Plasmids!B22,"")</f>
        <v/>
      </c>
      <c r="C23" s="27" t="str">
        <f>IF(Plasmids!C22&lt;&gt;"",Plasmids!C22,"")</f>
        <v/>
      </c>
      <c r="D23" s="124" t="str">
        <f>IF(Transfection!F22&lt;&gt;"",Transfection!F22,"")</f>
        <v/>
      </c>
      <c r="E23" s="128"/>
      <c r="G23" s="40"/>
      <c r="H23" s="40"/>
      <c r="I23" s="41"/>
      <c r="J23" s="87"/>
      <c r="K23" s="88"/>
      <c r="M23" s="40"/>
      <c r="N23" s="40"/>
      <c r="O23" s="41"/>
      <c r="P23" s="87"/>
      <c r="Q23" s="89"/>
      <c r="S23" s="40"/>
      <c r="T23" s="40"/>
      <c r="U23" s="41"/>
      <c r="V23" s="87"/>
      <c r="W23" s="89"/>
    </row>
    <row r="24" spans="1:23" ht="22.1" customHeight="1">
      <c r="A24" s="19">
        <v>22</v>
      </c>
      <c r="B24" s="17" t="str">
        <f>IF(Plasmids!B23&lt;&gt;"",Plasmids!B23,"")</f>
        <v/>
      </c>
      <c r="C24" s="28" t="str">
        <f>IF(Plasmids!C23&lt;&gt;"",Plasmids!C23,"")</f>
        <v/>
      </c>
      <c r="D24" s="125" t="str">
        <f>IF(Transfection!F23&lt;&gt;"",Transfection!F23,"")</f>
        <v/>
      </c>
      <c r="E24" s="129"/>
      <c r="G24" s="38"/>
      <c r="H24" s="38"/>
      <c r="I24" s="39"/>
      <c r="J24" s="84"/>
      <c r="K24" s="85"/>
      <c r="M24" s="38"/>
      <c r="N24" s="38"/>
      <c r="O24" s="39"/>
      <c r="P24" s="84"/>
      <c r="Q24" s="86"/>
      <c r="S24" s="38"/>
      <c r="T24" s="38"/>
      <c r="U24" s="39"/>
      <c r="V24" s="84"/>
      <c r="W24" s="86"/>
    </row>
    <row r="25" spans="1:23" ht="22.1" customHeight="1">
      <c r="A25" s="18">
        <v>23</v>
      </c>
      <c r="B25" s="16" t="str">
        <f>IF(Plasmids!B24&lt;&gt;"",Plasmids!B24,"")</f>
        <v/>
      </c>
      <c r="C25" s="27" t="str">
        <f>IF(Plasmids!C24&lt;&gt;"",Plasmids!C24,"")</f>
        <v/>
      </c>
      <c r="D25" s="124" t="str">
        <f>IF(Transfection!F24&lt;&gt;"",Transfection!F24,"")</f>
        <v/>
      </c>
      <c r="E25" s="128"/>
      <c r="G25" s="40"/>
      <c r="H25" s="40"/>
      <c r="I25" s="41"/>
      <c r="J25" s="87"/>
      <c r="K25" s="88"/>
      <c r="M25" s="40"/>
      <c r="N25" s="40"/>
      <c r="O25" s="41"/>
      <c r="P25" s="87"/>
      <c r="Q25" s="89"/>
      <c r="S25" s="40"/>
      <c r="T25" s="40"/>
      <c r="U25" s="41"/>
      <c r="V25" s="87"/>
      <c r="W25" s="89"/>
    </row>
    <row r="26" spans="1:23" ht="22.1" customHeight="1">
      <c r="A26" s="19">
        <v>24</v>
      </c>
      <c r="B26" s="17" t="str">
        <f>IF(Plasmids!B25&lt;&gt;"",Plasmids!B25,"")</f>
        <v/>
      </c>
      <c r="C26" s="28" t="str">
        <f>IF(Plasmids!C25&lt;&gt;"",Plasmids!C25,"")</f>
        <v/>
      </c>
      <c r="D26" s="125" t="str">
        <f>IF(Transfection!F25&lt;&gt;"",Transfection!F25,"")</f>
        <v/>
      </c>
      <c r="E26" s="129"/>
      <c r="G26" s="38"/>
      <c r="H26" s="38"/>
      <c r="I26" s="39"/>
      <c r="J26" s="84"/>
      <c r="K26" s="85"/>
      <c r="M26" s="38"/>
      <c r="N26" s="38"/>
      <c r="O26" s="39"/>
      <c r="P26" s="84"/>
      <c r="Q26" s="86"/>
      <c r="S26" s="38"/>
      <c r="T26" s="38"/>
      <c r="U26" s="39"/>
      <c r="V26" s="84"/>
      <c r="W26" s="86"/>
    </row>
    <row r="27" spans="1:23" ht="22.1" customHeight="1">
      <c r="A27" s="18">
        <v>25</v>
      </c>
      <c r="B27" s="16" t="str">
        <f>IF(Plasmids!B26&lt;&gt;"",Plasmids!B26,"")</f>
        <v/>
      </c>
      <c r="C27" s="27" t="str">
        <f>IF(Plasmids!C26&lt;&gt;"",Plasmids!C26,"")</f>
        <v/>
      </c>
      <c r="D27" s="124" t="str">
        <f>IF(Transfection!F26&lt;&gt;"",Transfection!F26,"")</f>
        <v/>
      </c>
      <c r="E27" s="128"/>
      <c r="G27" s="40"/>
      <c r="H27" s="40"/>
      <c r="I27" s="41"/>
      <c r="J27" s="87"/>
      <c r="K27" s="88"/>
      <c r="M27" s="40"/>
      <c r="N27" s="40"/>
      <c r="O27" s="41"/>
      <c r="P27" s="87"/>
      <c r="Q27" s="89"/>
      <c r="S27" s="40"/>
      <c r="T27" s="40"/>
      <c r="U27" s="41"/>
      <c r="V27" s="87"/>
      <c r="W27" s="89"/>
    </row>
    <row r="28" spans="1:23" ht="22.1" customHeight="1">
      <c r="A28" s="19">
        <v>26</v>
      </c>
      <c r="B28" s="17" t="str">
        <f>IF(Plasmids!B27&lt;&gt;"",Plasmids!B27,"")</f>
        <v/>
      </c>
      <c r="C28" s="28" t="str">
        <f>IF(Plasmids!C27&lt;&gt;"",Plasmids!C27,"")</f>
        <v/>
      </c>
      <c r="D28" s="125" t="str">
        <f>IF(Transfection!F27&lt;&gt;"",Transfection!F27,"")</f>
        <v/>
      </c>
      <c r="E28" s="129"/>
      <c r="G28" s="38"/>
      <c r="H28" s="38"/>
      <c r="I28" s="39"/>
      <c r="J28" s="84"/>
      <c r="K28" s="85"/>
      <c r="M28" s="38"/>
      <c r="N28" s="38"/>
      <c r="O28" s="39"/>
      <c r="P28" s="84"/>
      <c r="Q28" s="86"/>
      <c r="S28" s="38"/>
      <c r="T28" s="38"/>
      <c r="U28" s="39"/>
      <c r="V28" s="84"/>
      <c r="W28" s="86"/>
    </row>
    <row r="29" spans="1:23" ht="22.1" customHeight="1">
      <c r="A29" s="18">
        <v>27</v>
      </c>
      <c r="B29" s="16" t="str">
        <f>IF(Plasmids!B28&lt;&gt;"",Plasmids!B28,"")</f>
        <v/>
      </c>
      <c r="C29" s="27" t="str">
        <f>IF(Plasmids!C28&lt;&gt;"",Plasmids!C28,"")</f>
        <v/>
      </c>
      <c r="D29" s="124" t="str">
        <f>IF(Transfection!F28&lt;&gt;"",Transfection!F28,"")</f>
        <v/>
      </c>
      <c r="E29" s="128"/>
      <c r="G29" s="40"/>
      <c r="H29" s="40"/>
      <c r="I29" s="41"/>
      <c r="J29" s="87"/>
      <c r="K29" s="88"/>
      <c r="M29" s="40"/>
      <c r="N29" s="40"/>
      <c r="O29" s="41"/>
      <c r="P29" s="87"/>
      <c r="Q29" s="89"/>
      <c r="S29" s="40"/>
      <c r="T29" s="40"/>
      <c r="U29" s="41"/>
      <c r="V29" s="87"/>
      <c r="W29" s="89"/>
    </row>
    <row r="30" spans="1:23" ht="22.1" customHeight="1">
      <c r="A30" s="19">
        <v>28</v>
      </c>
      <c r="B30" s="17" t="str">
        <f>IF(Plasmids!B29&lt;&gt;"",Plasmids!B29,"")</f>
        <v/>
      </c>
      <c r="C30" s="28" t="str">
        <f>IF(Plasmids!C29&lt;&gt;"",Plasmids!C29,"")</f>
        <v/>
      </c>
      <c r="D30" s="125" t="str">
        <f>IF(Transfection!F29&lt;&gt;"",Transfection!F29,"")</f>
        <v/>
      </c>
      <c r="E30" s="129"/>
      <c r="G30" s="38"/>
      <c r="H30" s="38"/>
      <c r="I30" s="39"/>
      <c r="J30" s="84"/>
      <c r="K30" s="85"/>
      <c r="M30" s="38"/>
      <c r="N30" s="38"/>
      <c r="O30" s="39"/>
      <c r="P30" s="84"/>
      <c r="Q30" s="86"/>
      <c r="S30" s="38"/>
      <c r="T30" s="38"/>
      <c r="U30" s="39"/>
      <c r="V30" s="84"/>
      <c r="W30" s="86"/>
    </row>
    <row r="31" spans="1:23" ht="22.1" customHeight="1">
      <c r="A31" s="18">
        <v>29</v>
      </c>
      <c r="B31" s="16" t="str">
        <f>IF(Plasmids!B30&lt;&gt;"",Plasmids!B30,"")</f>
        <v/>
      </c>
      <c r="C31" s="27" t="str">
        <f>IF(Plasmids!C30&lt;&gt;"",Plasmids!C30,"")</f>
        <v/>
      </c>
      <c r="D31" s="124" t="str">
        <f>IF(Transfection!F30&lt;&gt;"",Transfection!F30,"")</f>
        <v/>
      </c>
      <c r="E31" s="128"/>
      <c r="G31" s="40"/>
      <c r="H31" s="40"/>
      <c r="I31" s="41"/>
      <c r="J31" s="87"/>
      <c r="K31" s="88"/>
      <c r="M31" s="40"/>
      <c r="N31" s="40"/>
      <c r="O31" s="41"/>
      <c r="P31" s="87"/>
      <c r="Q31" s="89"/>
      <c r="S31" s="40"/>
      <c r="T31" s="40"/>
      <c r="U31" s="41"/>
      <c r="V31" s="87"/>
      <c r="W31" s="89"/>
    </row>
    <row r="32" spans="1:23" ht="22.1" customHeight="1">
      <c r="A32" s="19">
        <v>30</v>
      </c>
      <c r="B32" s="17" t="str">
        <f>IF(Plasmids!B31&lt;&gt;"",Plasmids!B31,"")</f>
        <v/>
      </c>
      <c r="C32" s="28" t="str">
        <f>IF(Plasmids!C31&lt;&gt;"",Plasmids!C31,"")</f>
        <v/>
      </c>
      <c r="D32" s="125" t="str">
        <f>IF(Transfection!F31&lt;&gt;"",Transfection!F31,"")</f>
        <v/>
      </c>
      <c r="E32" s="129"/>
      <c r="G32" s="38"/>
      <c r="H32" s="38"/>
      <c r="I32" s="39"/>
      <c r="J32" s="84"/>
      <c r="K32" s="85"/>
      <c r="M32" s="38"/>
      <c r="N32" s="38"/>
      <c r="O32" s="39"/>
      <c r="P32" s="84"/>
      <c r="Q32" s="86"/>
      <c r="S32" s="38"/>
      <c r="T32" s="38"/>
      <c r="U32" s="39"/>
      <c r="V32" s="84"/>
      <c r="W32" s="86"/>
    </row>
    <row r="33" spans="1:23" ht="22.1" customHeight="1">
      <c r="A33" s="18">
        <v>31</v>
      </c>
      <c r="B33" s="16" t="str">
        <f>IF(Plasmids!B32&lt;&gt;"",Plasmids!B32,"")</f>
        <v/>
      </c>
      <c r="C33" s="27" t="str">
        <f>IF(Plasmids!C32&lt;&gt;"",Plasmids!C32,"")</f>
        <v/>
      </c>
      <c r="D33" s="124" t="str">
        <f>IF(Transfection!F32&lt;&gt;"",Transfection!F32,"")</f>
        <v/>
      </c>
      <c r="E33" s="128"/>
      <c r="G33" s="40"/>
      <c r="H33" s="40"/>
      <c r="I33" s="41"/>
      <c r="J33" s="87"/>
      <c r="K33" s="88"/>
      <c r="M33" s="40"/>
      <c r="N33" s="40"/>
      <c r="O33" s="41"/>
      <c r="P33" s="87"/>
      <c r="Q33" s="89"/>
      <c r="S33" s="40"/>
      <c r="T33" s="40"/>
      <c r="U33" s="41"/>
      <c r="V33" s="87"/>
      <c r="W33" s="89"/>
    </row>
    <row r="34" spans="1:23" ht="22.1" customHeight="1">
      <c r="A34" s="19">
        <v>32</v>
      </c>
      <c r="B34" s="17" t="str">
        <f>IF(Plasmids!B33&lt;&gt;"",Plasmids!B33,"")</f>
        <v/>
      </c>
      <c r="C34" s="28" t="str">
        <f>IF(Plasmids!C33&lt;&gt;"",Plasmids!C33,"")</f>
        <v/>
      </c>
      <c r="D34" s="125" t="str">
        <f>IF(Transfection!F33&lt;&gt;"",Transfection!F33,"")</f>
        <v/>
      </c>
      <c r="E34" s="129"/>
      <c r="G34" s="38"/>
      <c r="H34" s="38"/>
      <c r="I34" s="39"/>
      <c r="J34" s="84"/>
      <c r="K34" s="85"/>
      <c r="M34" s="38"/>
      <c r="N34" s="38"/>
      <c r="O34" s="39"/>
      <c r="P34" s="84"/>
      <c r="Q34" s="86"/>
      <c r="S34" s="38"/>
      <c r="T34" s="38"/>
      <c r="U34" s="39"/>
      <c r="V34" s="84"/>
      <c r="W34" s="86"/>
    </row>
    <row r="35" spans="1:23" ht="22.1" customHeight="1">
      <c r="A35" s="18">
        <v>33</v>
      </c>
      <c r="B35" s="16" t="str">
        <f>IF(Plasmids!B34&lt;&gt;"",Plasmids!B34,"")</f>
        <v/>
      </c>
      <c r="C35" s="27" t="str">
        <f>IF(Plasmids!C34&lt;&gt;"",Plasmids!C34,"")</f>
        <v/>
      </c>
      <c r="D35" s="124" t="str">
        <f>IF(Transfection!F34&lt;&gt;"",Transfection!F34,"")</f>
        <v/>
      </c>
      <c r="E35" s="128"/>
      <c r="G35" s="40"/>
      <c r="H35" s="40"/>
      <c r="I35" s="41"/>
      <c r="J35" s="87"/>
      <c r="K35" s="88"/>
      <c r="M35" s="40"/>
      <c r="N35" s="40"/>
      <c r="O35" s="41"/>
      <c r="P35" s="87"/>
      <c r="Q35" s="89"/>
      <c r="S35" s="40"/>
      <c r="T35" s="40"/>
      <c r="U35" s="41"/>
      <c r="V35" s="87"/>
      <c r="W35" s="89"/>
    </row>
    <row r="36" spans="1:23" ht="22.1" customHeight="1">
      <c r="A36" s="19">
        <v>34</v>
      </c>
      <c r="B36" s="17" t="str">
        <f>IF(Plasmids!B35&lt;&gt;"",Plasmids!B35,"")</f>
        <v/>
      </c>
      <c r="C36" s="28" t="str">
        <f>IF(Plasmids!C35&lt;&gt;"",Plasmids!C35,"")</f>
        <v/>
      </c>
      <c r="D36" s="125" t="str">
        <f>IF(Transfection!F35&lt;&gt;"",Transfection!F35,"")</f>
        <v/>
      </c>
      <c r="E36" s="129"/>
      <c r="G36" s="38"/>
      <c r="H36" s="38"/>
      <c r="I36" s="39"/>
      <c r="J36" s="84"/>
      <c r="K36" s="85"/>
      <c r="M36" s="38"/>
      <c r="N36" s="38"/>
      <c r="O36" s="39"/>
      <c r="P36" s="84"/>
      <c r="Q36" s="86"/>
      <c r="S36" s="38"/>
      <c r="T36" s="38"/>
      <c r="U36" s="39"/>
      <c r="V36" s="84"/>
      <c r="W36" s="86"/>
    </row>
    <row r="37" spans="1:23" ht="22.1" customHeight="1">
      <c r="A37" s="18">
        <v>35</v>
      </c>
      <c r="B37" s="16" t="str">
        <f>IF(Plasmids!B36&lt;&gt;"",Plasmids!B36,"")</f>
        <v/>
      </c>
      <c r="C37" s="27" t="str">
        <f>IF(Plasmids!C36&lt;&gt;"",Plasmids!C36,"")</f>
        <v/>
      </c>
      <c r="D37" s="124" t="str">
        <f>IF(Transfection!F36&lt;&gt;"",Transfection!F36,"")</f>
        <v/>
      </c>
      <c r="E37" s="128"/>
      <c r="G37" s="40"/>
      <c r="H37" s="40"/>
      <c r="I37" s="41"/>
      <c r="J37" s="87"/>
      <c r="K37" s="88"/>
      <c r="M37" s="40"/>
      <c r="N37" s="40"/>
      <c r="O37" s="41"/>
      <c r="P37" s="87"/>
      <c r="Q37" s="89"/>
      <c r="S37" s="40"/>
      <c r="T37" s="40"/>
      <c r="U37" s="41"/>
      <c r="V37" s="87"/>
      <c r="W37" s="89"/>
    </row>
    <row r="38" spans="1:23" ht="22.1" customHeight="1">
      <c r="A38" s="19">
        <v>36</v>
      </c>
      <c r="B38" s="17" t="str">
        <f>IF(Plasmids!B37&lt;&gt;"",Plasmids!B37,"")</f>
        <v/>
      </c>
      <c r="C38" s="28" t="str">
        <f>IF(Plasmids!C37&lt;&gt;"",Plasmids!C37,"")</f>
        <v/>
      </c>
      <c r="D38" s="125" t="str">
        <f>IF(Transfection!F37&lt;&gt;"",Transfection!F37,"")</f>
        <v/>
      </c>
      <c r="E38" s="129"/>
      <c r="G38" s="38"/>
      <c r="H38" s="38"/>
      <c r="I38" s="39"/>
      <c r="J38" s="84"/>
      <c r="K38" s="85"/>
      <c r="M38" s="38"/>
      <c r="N38" s="38"/>
      <c r="O38" s="39"/>
      <c r="P38" s="84"/>
      <c r="Q38" s="86"/>
      <c r="S38" s="38"/>
      <c r="T38" s="38"/>
      <c r="U38" s="39"/>
      <c r="V38" s="84"/>
      <c r="W38" s="86"/>
    </row>
    <row r="39" spans="1:23" ht="22.1" customHeight="1">
      <c r="A39" s="18">
        <v>37</v>
      </c>
      <c r="B39" s="16" t="str">
        <f>IF(Plasmids!B38&lt;&gt;"",Plasmids!B38,"")</f>
        <v/>
      </c>
      <c r="C39" s="27" t="str">
        <f>IF(Plasmids!C38&lt;&gt;"",Plasmids!C38,"")</f>
        <v/>
      </c>
      <c r="D39" s="124" t="str">
        <f>IF(Transfection!F38&lt;&gt;"",Transfection!F38,"")</f>
        <v/>
      </c>
      <c r="E39" s="128"/>
      <c r="G39" s="40"/>
      <c r="H39" s="40"/>
      <c r="I39" s="41"/>
      <c r="J39" s="87"/>
      <c r="K39" s="88"/>
      <c r="M39" s="40"/>
      <c r="N39" s="40"/>
      <c r="O39" s="41"/>
      <c r="P39" s="87"/>
      <c r="Q39" s="89"/>
      <c r="S39" s="40"/>
      <c r="T39" s="40"/>
      <c r="U39" s="41"/>
      <c r="V39" s="87"/>
      <c r="W39" s="89"/>
    </row>
    <row r="40" spans="1:23" ht="22.1" customHeight="1">
      <c r="A40" s="19">
        <v>38</v>
      </c>
      <c r="B40" s="17" t="str">
        <f>IF(Plasmids!B39&lt;&gt;"",Plasmids!B39,"")</f>
        <v/>
      </c>
      <c r="C40" s="28" t="str">
        <f>IF(Plasmids!C39&lt;&gt;"",Plasmids!C39,"")</f>
        <v/>
      </c>
      <c r="D40" s="125" t="str">
        <f>IF(Transfection!F39&lt;&gt;"",Transfection!F39,"")</f>
        <v/>
      </c>
      <c r="E40" s="129"/>
      <c r="G40" s="38"/>
      <c r="H40" s="38"/>
      <c r="I40" s="39"/>
      <c r="J40" s="84"/>
      <c r="K40" s="85"/>
      <c r="M40" s="38"/>
      <c r="N40" s="38"/>
      <c r="O40" s="39"/>
      <c r="P40" s="84"/>
      <c r="Q40" s="86"/>
      <c r="S40" s="38"/>
      <c r="T40" s="38"/>
      <c r="U40" s="39"/>
      <c r="V40" s="84"/>
      <c r="W40" s="86"/>
    </row>
    <row r="41" spans="1:23" ht="22.1" customHeight="1">
      <c r="A41" s="18">
        <v>39</v>
      </c>
      <c r="B41" s="16" t="str">
        <f>IF(Plasmids!B40&lt;&gt;"",Plasmids!B40,"")</f>
        <v/>
      </c>
      <c r="C41" s="27" t="str">
        <f>IF(Plasmids!C40&lt;&gt;"",Plasmids!C40,"")</f>
        <v/>
      </c>
      <c r="D41" s="124" t="str">
        <f>IF(Transfection!F40&lt;&gt;"",Transfection!F40,"")</f>
        <v/>
      </c>
      <c r="E41" s="128"/>
      <c r="G41" s="40"/>
      <c r="H41" s="40"/>
      <c r="I41" s="41"/>
      <c r="J41" s="87"/>
      <c r="K41" s="88"/>
      <c r="M41" s="40"/>
      <c r="N41" s="40"/>
      <c r="O41" s="41"/>
      <c r="P41" s="87"/>
      <c r="Q41" s="89"/>
      <c r="S41" s="40"/>
      <c r="T41" s="40"/>
      <c r="U41" s="41"/>
      <c r="V41" s="87"/>
      <c r="W41" s="89"/>
    </row>
    <row r="42" spans="1:23" ht="22.1" customHeight="1">
      <c r="A42" s="19">
        <v>40</v>
      </c>
      <c r="B42" s="17" t="str">
        <f>IF(Plasmids!B41&lt;&gt;"",Plasmids!B41,"")</f>
        <v/>
      </c>
      <c r="C42" s="28" t="str">
        <f>IF(Plasmids!C41&lt;&gt;"",Plasmids!C41,"")</f>
        <v/>
      </c>
      <c r="D42" s="125" t="str">
        <f>IF(Transfection!F41&lt;&gt;"",Transfection!F41,"")</f>
        <v/>
      </c>
      <c r="E42" s="129"/>
      <c r="G42" s="38"/>
      <c r="H42" s="38"/>
      <c r="I42" s="39"/>
      <c r="J42" s="84"/>
      <c r="K42" s="85"/>
      <c r="M42" s="38"/>
      <c r="N42" s="38"/>
      <c r="O42" s="39"/>
      <c r="P42" s="84"/>
      <c r="Q42" s="86"/>
      <c r="S42" s="38"/>
      <c r="T42" s="38"/>
      <c r="U42" s="39"/>
      <c r="V42" s="84"/>
      <c r="W42" s="86"/>
    </row>
    <row r="43" spans="1:23" ht="22.1" customHeight="1">
      <c r="A43" s="18">
        <v>41</v>
      </c>
      <c r="B43" s="16" t="str">
        <f>IF(Plasmids!B42&lt;&gt;"",Plasmids!B42,"")</f>
        <v/>
      </c>
      <c r="C43" s="27" t="str">
        <f>IF(Plasmids!C42&lt;&gt;"",Plasmids!C42,"")</f>
        <v/>
      </c>
      <c r="D43" s="124" t="str">
        <f>IF(Transfection!F42&lt;&gt;"",Transfection!F42,"")</f>
        <v/>
      </c>
      <c r="E43" s="128"/>
      <c r="G43" s="40"/>
      <c r="H43" s="40"/>
      <c r="I43" s="41"/>
      <c r="J43" s="87"/>
      <c r="K43" s="88"/>
      <c r="M43" s="40"/>
      <c r="N43" s="40"/>
      <c r="O43" s="41"/>
      <c r="P43" s="87"/>
      <c r="Q43" s="89"/>
      <c r="S43" s="40"/>
      <c r="T43" s="40"/>
      <c r="U43" s="41"/>
      <c r="V43" s="87"/>
      <c r="W43" s="89"/>
    </row>
    <row r="44" spans="1:23" ht="22.1" customHeight="1">
      <c r="A44" s="19">
        <v>42</v>
      </c>
      <c r="B44" s="17" t="str">
        <f>IF(Plasmids!B43&lt;&gt;"",Plasmids!B43,"")</f>
        <v/>
      </c>
      <c r="C44" s="28" t="str">
        <f>IF(Plasmids!C43&lt;&gt;"",Plasmids!C43,"")</f>
        <v/>
      </c>
      <c r="D44" s="125" t="str">
        <f>IF(Transfection!F43&lt;&gt;"",Transfection!F43,"")</f>
        <v/>
      </c>
      <c r="E44" s="129"/>
      <c r="G44" s="38"/>
      <c r="H44" s="38"/>
      <c r="I44" s="39"/>
      <c r="J44" s="84"/>
      <c r="K44" s="85"/>
      <c r="M44" s="38"/>
      <c r="N44" s="38"/>
      <c r="O44" s="39"/>
      <c r="P44" s="84"/>
      <c r="Q44" s="86"/>
      <c r="S44" s="38"/>
      <c r="T44" s="38"/>
      <c r="U44" s="39"/>
      <c r="V44" s="84"/>
      <c r="W44" s="86"/>
    </row>
    <row r="45" spans="1:23" ht="22.1" customHeight="1">
      <c r="A45" s="18">
        <v>43</v>
      </c>
      <c r="B45" s="16" t="str">
        <f>IF(Plasmids!B44&lt;&gt;"",Plasmids!B44,"")</f>
        <v/>
      </c>
      <c r="C45" s="27" t="str">
        <f>IF(Plasmids!C44&lt;&gt;"",Plasmids!C44,"")</f>
        <v/>
      </c>
      <c r="D45" s="124" t="str">
        <f>IF(Transfection!F44&lt;&gt;"",Transfection!F44,"")</f>
        <v/>
      </c>
      <c r="E45" s="128"/>
      <c r="G45" s="40"/>
      <c r="H45" s="40"/>
      <c r="I45" s="41"/>
      <c r="J45" s="87"/>
      <c r="K45" s="88"/>
      <c r="M45" s="40"/>
      <c r="N45" s="40"/>
      <c r="O45" s="41"/>
      <c r="P45" s="87"/>
      <c r="Q45" s="89"/>
      <c r="S45" s="40"/>
      <c r="T45" s="40"/>
      <c r="U45" s="41"/>
      <c r="V45" s="87"/>
      <c r="W45" s="89"/>
    </row>
    <row r="46" spans="1:23" ht="22.1" customHeight="1">
      <c r="A46" s="19">
        <v>44</v>
      </c>
      <c r="B46" s="17" t="str">
        <f>IF(Plasmids!B45&lt;&gt;"",Plasmids!B45,"")</f>
        <v/>
      </c>
      <c r="C46" s="28" t="str">
        <f>IF(Plasmids!C45&lt;&gt;"",Plasmids!C45,"")</f>
        <v/>
      </c>
      <c r="D46" s="125" t="str">
        <f>IF(Transfection!F45&lt;&gt;"",Transfection!F45,"")</f>
        <v/>
      </c>
      <c r="E46" s="129"/>
      <c r="G46" s="38"/>
      <c r="H46" s="38"/>
      <c r="I46" s="39"/>
      <c r="J46" s="84"/>
      <c r="K46" s="85"/>
      <c r="M46" s="38"/>
      <c r="N46" s="38"/>
      <c r="O46" s="39"/>
      <c r="P46" s="84"/>
      <c r="Q46" s="86"/>
      <c r="S46" s="38"/>
      <c r="T46" s="38"/>
      <c r="U46" s="39"/>
      <c r="V46" s="84"/>
      <c r="W46" s="86"/>
    </row>
    <row r="47" spans="1:23" ht="22.1" customHeight="1">
      <c r="A47" s="18">
        <v>45</v>
      </c>
      <c r="B47" s="16" t="str">
        <f>IF(Plasmids!B46&lt;&gt;"",Plasmids!B46,"")</f>
        <v/>
      </c>
      <c r="C47" s="27" t="str">
        <f>IF(Plasmids!C46&lt;&gt;"",Plasmids!C46,"")</f>
        <v/>
      </c>
      <c r="D47" s="124" t="str">
        <f>IF(Transfection!F46&lt;&gt;"",Transfection!F46,"")</f>
        <v/>
      </c>
      <c r="E47" s="128"/>
      <c r="G47" s="40"/>
      <c r="H47" s="40"/>
      <c r="I47" s="41"/>
      <c r="J47" s="87"/>
      <c r="K47" s="88"/>
      <c r="M47" s="40"/>
      <c r="N47" s="40"/>
      <c r="O47" s="41"/>
      <c r="P47" s="87"/>
      <c r="Q47" s="89"/>
      <c r="S47" s="40"/>
      <c r="T47" s="40"/>
      <c r="U47" s="41"/>
      <c r="V47" s="87"/>
      <c r="W47" s="89"/>
    </row>
    <row r="48" spans="1:23" ht="22.1" customHeight="1">
      <c r="A48" s="19">
        <v>46</v>
      </c>
      <c r="B48" s="17" t="str">
        <f>IF(Plasmids!B47&lt;&gt;"",Plasmids!B47,"")</f>
        <v/>
      </c>
      <c r="C48" s="28" t="str">
        <f>IF(Plasmids!C47&lt;&gt;"",Plasmids!C47,"")</f>
        <v/>
      </c>
      <c r="D48" s="125" t="str">
        <f>IF(Transfection!F47&lt;&gt;"",Transfection!F47,"")</f>
        <v/>
      </c>
      <c r="E48" s="129"/>
      <c r="G48" s="38"/>
      <c r="H48" s="38"/>
      <c r="I48" s="39"/>
      <c r="J48" s="84"/>
      <c r="K48" s="85"/>
      <c r="M48" s="38"/>
      <c r="N48" s="38"/>
      <c r="O48" s="39"/>
      <c r="P48" s="84"/>
      <c r="Q48" s="86"/>
      <c r="S48" s="38"/>
      <c r="T48" s="38"/>
      <c r="U48" s="39"/>
      <c r="V48" s="84"/>
      <c r="W48" s="86"/>
    </row>
    <row r="49" spans="1:23" ht="22.1" customHeight="1">
      <c r="A49" s="18">
        <v>47</v>
      </c>
      <c r="B49" s="16" t="str">
        <f>IF(Plasmids!B48&lt;&gt;"",Plasmids!B48,"")</f>
        <v/>
      </c>
      <c r="C49" s="27" t="str">
        <f>IF(Plasmids!C48&lt;&gt;"",Plasmids!C48,"")</f>
        <v/>
      </c>
      <c r="D49" s="124" t="str">
        <f>IF(Transfection!F48&lt;&gt;"",Transfection!F48,"")</f>
        <v/>
      </c>
      <c r="E49" s="128"/>
      <c r="G49" s="40"/>
      <c r="H49" s="40"/>
      <c r="I49" s="41"/>
      <c r="J49" s="87"/>
      <c r="K49" s="88"/>
      <c r="M49" s="40"/>
      <c r="N49" s="40"/>
      <c r="O49" s="41"/>
      <c r="P49" s="87"/>
      <c r="Q49" s="89"/>
      <c r="S49" s="40"/>
      <c r="T49" s="40"/>
      <c r="U49" s="41"/>
      <c r="V49" s="87"/>
      <c r="W49" s="89"/>
    </row>
    <row r="50" spans="1:23" ht="22.1" customHeight="1">
      <c r="A50" s="19">
        <v>48</v>
      </c>
      <c r="B50" s="17" t="str">
        <f>IF(Plasmids!B49&lt;&gt;"",Plasmids!B49,"")</f>
        <v/>
      </c>
      <c r="C50" s="28" t="str">
        <f>IF(Plasmids!C49&lt;&gt;"",Plasmids!C49,"")</f>
        <v/>
      </c>
      <c r="D50" s="125" t="str">
        <f>IF(Transfection!F49&lt;&gt;"",Transfection!F49,"")</f>
        <v/>
      </c>
      <c r="E50" s="129"/>
      <c r="G50" s="38"/>
      <c r="H50" s="38"/>
      <c r="I50" s="39"/>
      <c r="J50" s="84"/>
      <c r="K50" s="85"/>
      <c r="M50" s="38"/>
      <c r="N50" s="38"/>
      <c r="O50" s="39"/>
      <c r="P50" s="84"/>
      <c r="Q50" s="86"/>
      <c r="S50" s="38"/>
      <c r="T50" s="38"/>
      <c r="U50" s="39"/>
      <c r="V50" s="84"/>
      <c r="W50" s="86"/>
    </row>
    <row r="51" spans="1:23" ht="22.1" customHeight="1">
      <c r="A51" s="18">
        <v>49</v>
      </c>
      <c r="B51" s="16" t="str">
        <f>IF(Plasmids!B50&lt;&gt;"",Plasmids!B50,"")</f>
        <v/>
      </c>
      <c r="C51" s="27" t="str">
        <f>IF(Plasmids!C50&lt;&gt;"",Plasmids!C50,"")</f>
        <v/>
      </c>
      <c r="D51" s="124" t="str">
        <f>IF(Transfection!F50&lt;&gt;"",Transfection!F50,"")</f>
        <v/>
      </c>
      <c r="E51" s="128"/>
      <c r="G51" s="40"/>
      <c r="H51" s="40"/>
      <c r="I51" s="41"/>
      <c r="J51" s="87"/>
      <c r="K51" s="88"/>
      <c r="M51" s="40"/>
      <c r="N51" s="40"/>
      <c r="O51" s="41"/>
      <c r="P51" s="87"/>
      <c r="Q51" s="89"/>
      <c r="S51" s="40"/>
      <c r="T51" s="40"/>
      <c r="U51" s="41"/>
      <c r="V51" s="87"/>
      <c r="W51" s="89"/>
    </row>
    <row r="52" spans="1:23" ht="22.1" customHeight="1">
      <c r="A52" s="19">
        <v>50</v>
      </c>
      <c r="B52" s="17" t="str">
        <f>IF(Plasmids!B51&lt;&gt;"",Plasmids!B51,"")</f>
        <v/>
      </c>
      <c r="C52" s="28" t="str">
        <f>IF(Plasmids!C51&lt;&gt;"",Plasmids!C51,"")</f>
        <v/>
      </c>
      <c r="D52" s="125" t="str">
        <f>IF(Transfection!F51&lt;&gt;"",Transfection!F51,"")</f>
        <v/>
      </c>
      <c r="E52" s="129"/>
      <c r="G52" s="38"/>
      <c r="H52" s="38"/>
      <c r="I52" s="39"/>
      <c r="J52" s="84"/>
      <c r="K52" s="85"/>
      <c r="M52" s="38"/>
      <c r="N52" s="38"/>
      <c r="O52" s="39"/>
      <c r="P52" s="84"/>
      <c r="Q52" s="86"/>
      <c r="S52" s="38"/>
      <c r="T52" s="38"/>
      <c r="U52" s="39"/>
      <c r="V52" s="84"/>
      <c r="W52" s="86"/>
    </row>
    <row r="53" spans="1:23" ht="22.1" customHeight="1">
      <c r="A53" s="18">
        <v>51</v>
      </c>
      <c r="B53" s="16" t="str">
        <f>IF(Plasmids!B52&lt;&gt;"",Plasmids!B52,"")</f>
        <v/>
      </c>
      <c r="C53" s="27" t="str">
        <f>IF(Plasmids!C52&lt;&gt;"",Plasmids!C52,"")</f>
        <v/>
      </c>
      <c r="D53" s="124" t="str">
        <f>IF(Transfection!F52&lt;&gt;"",Transfection!F52,"")</f>
        <v/>
      </c>
      <c r="E53" s="128"/>
      <c r="G53" s="40"/>
      <c r="H53" s="40"/>
      <c r="I53" s="41"/>
      <c r="J53" s="87"/>
      <c r="K53" s="88"/>
      <c r="M53" s="40"/>
      <c r="N53" s="40"/>
      <c r="O53" s="41"/>
      <c r="P53" s="87"/>
      <c r="Q53" s="89"/>
      <c r="S53" s="40"/>
      <c r="T53" s="40"/>
      <c r="U53" s="41"/>
      <c r="V53" s="87"/>
      <c r="W53" s="89"/>
    </row>
    <row r="54" spans="1:23" ht="22.1" customHeight="1">
      <c r="A54" s="19">
        <v>52</v>
      </c>
      <c r="B54" s="17" t="str">
        <f>IF(Plasmids!B53&lt;&gt;"",Plasmids!B53,"")</f>
        <v/>
      </c>
      <c r="C54" s="28" t="str">
        <f>IF(Plasmids!C53&lt;&gt;"",Plasmids!C53,"")</f>
        <v/>
      </c>
      <c r="D54" s="125" t="str">
        <f>IF(Transfection!F53&lt;&gt;"",Transfection!F53,"")</f>
        <v/>
      </c>
      <c r="E54" s="129"/>
      <c r="G54" s="38"/>
      <c r="H54" s="38"/>
      <c r="I54" s="39"/>
      <c r="J54" s="84"/>
      <c r="K54" s="85"/>
      <c r="M54" s="38"/>
      <c r="N54" s="38"/>
      <c r="O54" s="39"/>
      <c r="P54" s="84"/>
      <c r="Q54" s="86"/>
      <c r="S54" s="38"/>
      <c r="T54" s="38"/>
      <c r="U54" s="39"/>
      <c r="V54" s="84"/>
      <c r="W54" s="86"/>
    </row>
    <row r="55" spans="1:23" ht="22.1" customHeight="1">
      <c r="A55" s="18">
        <v>53</v>
      </c>
      <c r="B55" s="16" t="str">
        <f>IF(Plasmids!B54&lt;&gt;"",Plasmids!B54,"")</f>
        <v/>
      </c>
      <c r="C55" s="27" t="str">
        <f>IF(Plasmids!C54&lt;&gt;"",Plasmids!C54,"")</f>
        <v/>
      </c>
      <c r="D55" s="124" t="str">
        <f>IF(Transfection!F54&lt;&gt;"",Transfection!F54,"")</f>
        <v/>
      </c>
      <c r="E55" s="128"/>
      <c r="G55" s="40"/>
      <c r="H55" s="40"/>
      <c r="I55" s="41"/>
      <c r="J55" s="87"/>
      <c r="K55" s="88"/>
      <c r="M55" s="40"/>
      <c r="N55" s="40"/>
      <c r="O55" s="41"/>
      <c r="P55" s="87"/>
      <c r="Q55" s="89"/>
      <c r="S55" s="40"/>
      <c r="T55" s="40"/>
      <c r="U55" s="41"/>
      <c r="V55" s="87"/>
      <c r="W55" s="89"/>
    </row>
    <row r="56" spans="1:23" ht="22.1" customHeight="1">
      <c r="A56" s="19">
        <v>54</v>
      </c>
      <c r="B56" s="17" t="str">
        <f>IF(Plasmids!B55&lt;&gt;"",Plasmids!B55,"")</f>
        <v/>
      </c>
      <c r="C56" s="28" t="str">
        <f>IF(Plasmids!C55&lt;&gt;"",Plasmids!C55,"")</f>
        <v/>
      </c>
      <c r="D56" s="125" t="str">
        <f>IF(Transfection!F55&lt;&gt;"",Transfection!F55,"")</f>
        <v/>
      </c>
      <c r="E56" s="129"/>
      <c r="G56" s="38"/>
      <c r="H56" s="38"/>
      <c r="I56" s="39"/>
      <c r="J56" s="84"/>
      <c r="K56" s="85"/>
      <c r="M56" s="38"/>
      <c r="N56" s="38"/>
      <c r="O56" s="39"/>
      <c r="P56" s="84"/>
      <c r="Q56" s="86"/>
      <c r="S56" s="38"/>
      <c r="T56" s="38"/>
      <c r="U56" s="39"/>
      <c r="V56" s="84"/>
      <c r="W56" s="86"/>
    </row>
    <row r="57" spans="1:23" ht="22.1" customHeight="1">
      <c r="A57" s="18">
        <v>55</v>
      </c>
      <c r="B57" s="16" t="str">
        <f>IF(Plasmids!B56&lt;&gt;"",Plasmids!B56,"")</f>
        <v/>
      </c>
      <c r="C57" s="27" t="str">
        <f>IF(Plasmids!C56&lt;&gt;"",Plasmids!C56,"")</f>
        <v/>
      </c>
      <c r="D57" s="124" t="str">
        <f>IF(Transfection!F56&lt;&gt;"",Transfection!F56,"")</f>
        <v/>
      </c>
      <c r="E57" s="128"/>
      <c r="G57" s="40"/>
      <c r="H57" s="40"/>
      <c r="I57" s="41"/>
      <c r="J57" s="87"/>
      <c r="K57" s="88"/>
      <c r="M57" s="40"/>
      <c r="N57" s="40"/>
      <c r="O57" s="41"/>
      <c r="P57" s="87"/>
      <c r="Q57" s="89"/>
      <c r="S57" s="40"/>
      <c r="T57" s="40"/>
      <c r="U57" s="41"/>
      <c r="V57" s="87"/>
      <c r="W57" s="89"/>
    </row>
    <row r="58" spans="1:23" ht="22.1" customHeight="1">
      <c r="A58" s="19">
        <v>56</v>
      </c>
      <c r="B58" s="17" t="str">
        <f>IF(Plasmids!B57&lt;&gt;"",Plasmids!B57,"")</f>
        <v/>
      </c>
      <c r="C58" s="28" t="str">
        <f>IF(Plasmids!C57&lt;&gt;"",Plasmids!C57,"")</f>
        <v/>
      </c>
      <c r="D58" s="125" t="str">
        <f>IF(Transfection!F57&lt;&gt;"",Transfection!F57,"")</f>
        <v/>
      </c>
      <c r="E58" s="129"/>
      <c r="G58" s="38"/>
      <c r="H58" s="38"/>
      <c r="I58" s="39"/>
      <c r="J58" s="84"/>
      <c r="K58" s="85"/>
      <c r="M58" s="38"/>
      <c r="N58" s="38"/>
      <c r="O58" s="39"/>
      <c r="P58" s="84"/>
      <c r="Q58" s="86"/>
      <c r="S58" s="38"/>
      <c r="T58" s="38"/>
      <c r="U58" s="39"/>
      <c r="V58" s="84"/>
      <c r="W58" s="86"/>
    </row>
    <row r="59" spans="1:23" ht="22.1" customHeight="1">
      <c r="A59" s="18">
        <v>57</v>
      </c>
      <c r="B59" s="16" t="str">
        <f>IF(Plasmids!B58&lt;&gt;"",Plasmids!B58,"")</f>
        <v/>
      </c>
      <c r="C59" s="27" t="str">
        <f>IF(Plasmids!C58&lt;&gt;"",Plasmids!C58,"")</f>
        <v/>
      </c>
      <c r="D59" s="124" t="str">
        <f>IF(Transfection!F58&lt;&gt;"",Transfection!F58,"")</f>
        <v/>
      </c>
      <c r="E59" s="128"/>
      <c r="G59" s="40"/>
      <c r="H59" s="40"/>
      <c r="I59" s="41"/>
      <c r="J59" s="87"/>
      <c r="K59" s="88"/>
      <c r="M59" s="40"/>
      <c r="N59" s="40"/>
      <c r="O59" s="41"/>
      <c r="P59" s="87"/>
      <c r="Q59" s="89"/>
      <c r="S59" s="40"/>
      <c r="T59" s="40"/>
      <c r="U59" s="41"/>
      <c r="V59" s="87"/>
      <c r="W59" s="89"/>
    </row>
    <row r="60" spans="1:23" ht="22.1" customHeight="1">
      <c r="A60" s="19">
        <v>58</v>
      </c>
      <c r="B60" s="17" t="str">
        <f>IF(Plasmids!B59&lt;&gt;"",Plasmids!B59,"")</f>
        <v/>
      </c>
      <c r="C60" s="28" t="str">
        <f>IF(Plasmids!C59&lt;&gt;"",Plasmids!C59,"")</f>
        <v/>
      </c>
      <c r="D60" s="125" t="str">
        <f>IF(Transfection!F59&lt;&gt;"",Transfection!F59,"")</f>
        <v/>
      </c>
      <c r="E60" s="129"/>
      <c r="G60" s="38"/>
      <c r="H60" s="38"/>
      <c r="I60" s="39"/>
      <c r="J60" s="84"/>
      <c r="K60" s="85"/>
      <c r="M60" s="38"/>
      <c r="N60" s="38"/>
      <c r="O60" s="39"/>
      <c r="P60" s="84"/>
      <c r="Q60" s="86"/>
      <c r="S60" s="38"/>
      <c r="T60" s="38"/>
      <c r="U60" s="39"/>
      <c r="V60" s="84"/>
      <c r="W60" s="86"/>
    </row>
    <row r="61" spans="1:23" ht="22.1" customHeight="1">
      <c r="A61" s="18">
        <v>59</v>
      </c>
      <c r="B61" s="16" t="str">
        <f>IF(Plasmids!B60&lt;&gt;"",Plasmids!B60,"")</f>
        <v/>
      </c>
      <c r="C61" s="27" t="str">
        <f>IF(Plasmids!C60&lt;&gt;"",Plasmids!C60,"")</f>
        <v/>
      </c>
      <c r="D61" s="124" t="str">
        <f>IF(Transfection!F60&lt;&gt;"",Transfection!F60,"")</f>
        <v/>
      </c>
      <c r="E61" s="128"/>
      <c r="G61" s="40"/>
      <c r="H61" s="40"/>
      <c r="I61" s="41"/>
      <c r="J61" s="87"/>
      <c r="K61" s="88"/>
      <c r="M61" s="40"/>
      <c r="N61" s="40"/>
      <c r="O61" s="41"/>
      <c r="P61" s="87"/>
      <c r="Q61" s="89"/>
      <c r="S61" s="40"/>
      <c r="T61" s="40"/>
      <c r="U61" s="41"/>
      <c r="V61" s="87"/>
      <c r="W61" s="89"/>
    </row>
    <row r="62" spans="1:23" ht="22.1" customHeight="1">
      <c r="A62" s="19">
        <v>60</v>
      </c>
      <c r="B62" s="17" t="str">
        <f>IF(Plasmids!B61&lt;&gt;"",Plasmids!B61,"")</f>
        <v/>
      </c>
      <c r="C62" s="28" t="str">
        <f>IF(Plasmids!C61&lt;&gt;"",Plasmids!C61,"")</f>
        <v/>
      </c>
      <c r="D62" s="125" t="str">
        <f>IF(Transfection!F61&lt;&gt;"",Transfection!F61,"")</f>
        <v/>
      </c>
      <c r="E62" s="129"/>
      <c r="G62" s="38"/>
      <c r="H62" s="38"/>
      <c r="I62" s="39"/>
      <c r="J62" s="84"/>
      <c r="K62" s="85"/>
      <c r="M62" s="38"/>
      <c r="N62" s="38"/>
      <c r="O62" s="39"/>
      <c r="P62" s="84"/>
      <c r="Q62" s="86"/>
      <c r="S62" s="38"/>
      <c r="T62" s="38"/>
      <c r="U62" s="39"/>
      <c r="V62" s="84"/>
      <c r="W62" s="86"/>
    </row>
    <row r="63" spans="1:23" ht="22.1" customHeight="1">
      <c r="A63" s="18">
        <v>61</v>
      </c>
      <c r="B63" s="16" t="str">
        <f>IF(Plasmids!B62&lt;&gt;"",Plasmids!B62,"")</f>
        <v/>
      </c>
      <c r="C63" s="27" t="str">
        <f>IF(Plasmids!C62&lt;&gt;"",Plasmids!C62,"")</f>
        <v/>
      </c>
      <c r="D63" s="124" t="str">
        <f>IF(Transfection!F62&lt;&gt;"",Transfection!F62,"")</f>
        <v/>
      </c>
      <c r="E63" s="128"/>
      <c r="G63" s="40"/>
      <c r="H63" s="40"/>
      <c r="I63" s="41"/>
      <c r="J63" s="87"/>
      <c r="K63" s="88"/>
      <c r="M63" s="40"/>
      <c r="N63" s="40"/>
      <c r="O63" s="41"/>
      <c r="P63" s="87"/>
      <c r="Q63" s="89"/>
      <c r="S63" s="40"/>
      <c r="T63" s="40"/>
      <c r="U63" s="41"/>
      <c r="V63" s="87"/>
      <c r="W63" s="89"/>
    </row>
    <row r="64" spans="1:23" ht="22.1" customHeight="1">
      <c r="A64" s="19">
        <v>62</v>
      </c>
      <c r="B64" s="17" t="str">
        <f>IF(Plasmids!B63&lt;&gt;"",Plasmids!B63,"")</f>
        <v/>
      </c>
      <c r="C64" s="28" t="str">
        <f>IF(Plasmids!C63&lt;&gt;"",Plasmids!C63,"")</f>
        <v/>
      </c>
      <c r="D64" s="125" t="str">
        <f>IF(Transfection!F63&lt;&gt;"",Transfection!F63,"")</f>
        <v/>
      </c>
      <c r="E64" s="129"/>
      <c r="G64" s="38"/>
      <c r="H64" s="38"/>
      <c r="I64" s="39"/>
      <c r="J64" s="84"/>
      <c r="K64" s="85"/>
      <c r="M64" s="38"/>
      <c r="N64" s="38"/>
      <c r="O64" s="39"/>
      <c r="P64" s="84"/>
      <c r="Q64" s="86"/>
      <c r="S64" s="38"/>
      <c r="T64" s="38"/>
      <c r="U64" s="39"/>
      <c r="V64" s="84"/>
      <c r="W64" s="86"/>
    </row>
    <row r="65" spans="1:23" ht="22.1" customHeight="1">
      <c r="A65" s="18">
        <v>63</v>
      </c>
      <c r="B65" s="16" t="str">
        <f>IF(Plasmids!B64&lt;&gt;"",Plasmids!B64,"")</f>
        <v/>
      </c>
      <c r="C65" s="27" t="str">
        <f>IF(Plasmids!C64&lt;&gt;"",Plasmids!C64,"")</f>
        <v/>
      </c>
      <c r="D65" s="124" t="str">
        <f>IF(Transfection!F64&lt;&gt;"",Transfection!F64,"")</f>
        <v/>
      </c>
      <c r="E65" s="128"/>
      <c r="G65" s="40"/>
      <c r="H65" s="40"/>
      <c r="I65" s="41"/>
      <c r="J65" s="87"/>
      <c r="K65" s="88"/>
      <c r="M65" s="40"/>
      <c r="N65" s="40"/>
      <c r="O65" s="41"/>
      <c r="P65" s="87"/>
      <c r="Q65" s="89"/>
      <c r="S65" s="40"/>
      <c r="T65" s="40"/>
      <c r="U65" s="41"/>
      <c r="V65" s="87"/>
      <c r="W65" s="89"/>
    </row>
    <row r="66" spans="1:23" ht="22.1" customHeight="1">
      <c r="A66" s="19">
        <v>64</v>
      </c>
      <c r="B66" s="17" t="str">
        <f>IF(Plasmids!B65&lt;&gt;"",Plasmids!B65,"")</f>
        <v/>
      </c>
      <c r="C66" s="28" t="str">
        <f>IF(Plasmids!C65&lt;&gt;"",Plasmids!C65,"")</f>
        <v/>
      </c>
      <c r="D66" s="125" t="str">
        <f>IF(Transfection!F65&lt;&gt;"",Transfection!F65,"")</f>
        <v/>
      </c>
      <c r="E66" s="129"/>
      <c r="G66" s="38"/>
      <c r="H66" s="38"/>
      <c r="I66" s="39"/>
      <c r="J66" s="84"/>
      <c r="K66" s="85"/>
      <c r="M66" s="38"/>
      <c r="N66" s="38"/>
      <c r="O66" s="39"/>
      <c r="P66" s="84"/>
      <c r="Q66" s="86"/>
      <c r="S66" s="38"/>
      <c r="T66" s="38"/>
      <c r="U66" s="39"/>
      <c r="V66" s="84"/>
      <c r="W66" s="86"/>
    </row>
    <row r="67" spans="1:23" ht="22.1" customHeight="1">
      <c r="A67" s="18">
        <v>65</v>
      </c>
      <c r="B67" s="16" t="str">
        <f>IF(Plasmids!B66&lt;&gt;"",Plasmids!B66,"")</f>
        <v/>
      </c>
      <c r="C67" s="27" t="str">
        <f>IF(Plasmids!C66&lt;&gt;"",Plasmids!C66,"")</f>
        <v/>
      </c>
      <c r="D67" s="124" t="str">
        <f>IF(Transfection!F66&lt;&gt;"",Transfection!F66,"")</f>
        <v/>
      </c>
      <c r="E67" s="128"/>
      <c r="G67" s="40"/>
      <c r="H67" s="40"/>
      <c r="I67" s="41"/>
      <c r="J67" s="87"/>
      <c r="K67" s="88"/>
      <c r="M67" s="40"/>
      <c r="N67" s="40"/>
      <c r="O67" s="41"/>
      <c r="P67" s="87"/>
      <c r="Q67" s="89"/>
      <c r="S67" s="40"/>
      <c r="T67" s="40"/>
      <c r="U67" s="41"/>
      <c r="V67" s="87"/>
      <c r="W67" s="89"/>
    </row>
    <row r="68" spans="1:23" ht="22.1" customHeight="1">
      <c r="A68" s="19">
        <v>66</v>
      </c>
      <c r="B68" s="17" t="str">
        <f>IF(Plasmids!B67&lt;&gt;"",Plasmids!B67,"")</f>
        <v/>
      </c>
      <c r="C68" s="28" t="str">
        <f>IF(Plasmids!C67&lt;&gt;"",Plasmids!C67,"")</f>
        <v/>
      </c>
      <c r="D68" s="125" t="str">
        <f>IF(Transfection!F67&lt;&gt;"",Transfection!F67,"")</f>
        <v/>
      </c>
      <c r="E68" s="129"/>
      <c r="G68" s="38"/>
      <c r="H68" s="38"/>
      <c r="I68" s="39"/>
      <c r="J68" s="84"/>
      <c r="K68" s="85"/>
      <c r="M68" s="38"/>
      <c r="N68" s="38"/>
      <c r="O68" s="39"/>
      <c r="P68" s="84"/>
      <c r="Q68" s="86"/>
      <c r="S68" s="38"/>
      <c r="T68" s="38"/>
      <c r="U68" s="39"/>
      <c r="V68" s="84"/>
      <c r="W68" s="86"/>
    </row>
    <row r="69" spans="1:23" ht="22.1" customHeight="1">
      <c r="A69" s="18">
        <v>67</v>
      </c>
      <c r="B69" s="16" t="str">
        <f>IF(Plasmids!B68&lt;&gt;"",Plasmids!B68,"")</f>
        <v/>
      </c>
      <c r="C69" s="27" t="str">
        <f>IF(Plasmids!C68&lt;&gt;"",Plasmids!C68,"")</f>
        <v/>
      </c>
      <c r="D69" s="124" t="str">
        <f>IF(Transfection!F68&lt;&gt;"",Transfection!F68,"")</f>
        <v/>
      </c>
      <c r="E69" s="128"/>
      <c r="G69" s="40"/>
      <c r="H69" s="40"/>
      <c r="I69" s="41"/>
      <c r="J69" s="87"/>
      <c r="K69" s="88"/>
      <c r="M69" s="40"/>
      <c r="N69" s="40"/>
      <c r="O69" s="41"/>
      <c r="P69" s="87"/>
      <c r="Q69" s="89"/>
      <c r="S69" s="40"/>
      <c r="T69" s="40"/>
      <c r="U69" s="41"/>
      <c r="V69" s="87"/>
      <c r="W69" s="89"/>
    </row>
    <row r="70" spans="1:23" ht="22.1" customHeight="1">
      <c r="A70" s="19">
        <v>68</v>
      </c>
      <c r="B70" s="17" t="str">
        <f>IF(Plasmids!B69&lt;&gt;"",Plasmids!B69,"")</f>
        <v/>
      </c>
      <c r="C70" s="28" t="str">
        <f>IF(Plasmids!C69&lt;&gt;"",Plasmids!C69,"")</f>
        <v/>
      </c>
      <c r="D70" s="125" t="str">
        <f>IF(Transfection!F69&lt;&gt;"",Transfection!F69,"")</f>
        <v/>
      </c>
      <c r="E70" s="129"/>
      <c r="G70" s="38"/>
      <c r="H70" s="38"/>
      <c r="I70" s="39"/>
      <c r="J70" s="84"/>
      <c r="K70" s="85"/>
      <c r="M70" s="38"/>
      <c r="N70" s="38"/>
      <c r="O70" s="39"/>
      <c r="P70" s="84"/>
      <c r="Q70" s="86"/>
      <c r="S70" s="38"/>
      <c r="T70" s="38"/>
      <c r="U70" s="39"/>
      <c r="V70" s="84"/>
      <c r="W70" s="86"/>
    </row>
    <row r="71" spans="1:23" ht="22.1" customHeight="1">
      <c r="A71" s="18">
        <v>69</v>
      </c>
      <c r="B71" s="16" t="str">
        <f>IF(Plasmids!B70&lt;&gt;"",Plasmids!B70,"")</f>
        <v/>
      </c>
      <c r="C71" s="27" t="str">
        <f>IF(Plasmids!C70&lt;&gt;"",Plasmids!C70,"")</f>
        <v/>
      </c>
      <c r="D71" s="124" t="str">
        <f>IF(Transfection!F70&lt;&gt;"",Transfection!F70,"")</f>
        <v/>
      </c>
      <c r="E71" s="128"/>
      <c r="G71" s="40"/>
      <c r="H71" s="40"/>
      <c r="I71" s="41"/>
      <c r="J71" s="87"/>
      <c r="K71" s="88"/>
      <c r="M71" s="40"/>
      <c r="N71" s="40"/>
      <c r="O71" s="41"/>
      <c r="P71" s="87"/>
      <c r="Q71" s="89"/>
      <c r="S71" s="40"/>
      <c r="T71" s="40"/>
      <c r="U71" s="41"/>
      <c r="V71" s="87"/>
      <c r="W71" s="89"/>
    </row>
    <row r="72" spans="1:23" ht="22.1" customHeight="1">
      <c r="A72" s="19">
        <v>70</v>
      </c>
      <c r="B72" s="17" t="str">
        <f>IF(Plasmids!B71&lt;&gt;"",Plasmids!B71,"")</f>
        <v/>
      </c>
      <c r="C72" s="28" t="str">
        <f>IF(Plasmids!C71&lt;&gt;"",Plasmids!C71,"")</f>
        <v/>
      </c>
      <c r="D72" s="125" t="str">
        <f>IF(Transfection!F71&lt;&gt;"",Transfection!F71,"")</f>
        <v/>
      </c>
      <c r="E72" s="129"/>
      <c r="G72" s="38"/>
      <c r="H72" s="38"/>
      <c r="I72" s="39"/>
      <c r="J72" s="84"/>
      <c r="K72" s="85"/>
      <c r="M72" s="38"/>
      <c r="N72" s="38"/>
      <c r="O72" s="39"/>
      <c r="P72" s="84"/>
      <c r="Q72" s="86"/>
      <c r="S72" s="38"/>
      <c r="T72" s="38"/>
      <c r="U72" s="39"/>
      <c r="V72" s="84"/>
      <c r="W72" s="86"/>
    </row>
    <row r="73" spans="1:23" ht="22.1" customHeight="1">
      <c r="A73" s="18">
        <v>71</v>
      </c>
      <c r="B73" s="16" t="str">
        <f>IF(Plasmids!B72&lt;&gt;"",Plasmids!B72,"")</f>
        <v/>
      </c>
      <c r="C73" s="27" t="str">
        <f>IF(Plasmids!C72&lt;&gt;"",Plasmids!C72,"")</f>
        <v/>
      </c>
      <c r="D73" s="124" t="str">
        <f>IF(Transfection!F72&lt;&gt;"",Transfection!F72,"")</f>
        <v/>
      </c>
      <c r="E73" s="128"/>
      <c r="G73" s="40"/>
      <c r="H73" s="40"/>
      <c r="I73" s="41"/>
      <c r="J73" s="87"/>
      <c r="K73" s="88"/>
      <c r="M73" s="40"/>
      <c r="N73" s="40"/>
      <c r="O73" s="41"/>
      <c r="P73" s="87"/>
      <c r="Q73" s="89"/>
      <c r="S73" s="40"/>
      <c r="T73" s="40"/>
      <c r="U73" s="41"/>
      <c r="V73" s="87"/>
      <c r="W73" s="89"/>
    </row>
    <row r="74" spans="1:23" ht="22.1" customHeight="1">
      <c r="A74" s="19">
        <v>72</v>
      </c>
      <c r="B74" s="17" t="str">
        <f>IF(Plasmids!B73&lt;&gt;"",Plasmids!B73,"")</f>
        <v/>
      </c>
      <c r="C74" s="28" t="str">
        <f>IF(Plasmids!C73&lt;&gt;"",Plasmids!C73,"")</f>
        <v/>
      </c>
      <c r="D74" s="125" t="str">
        <f>IF(Transfection!F73&lt;&gt;"",Transfection!F73,"")</f>
        <v/>
      </c>
      <c r="E74" s="129"/>
      <c r="G74" s="38"/>
      <c r="H74" s="38"/>
      <c r="I74" s="39"/>
      <c r="J74" s="84"/>
      <c r="K74" s="85"/>
      <c r="M74" s="38"/>
      <c r="N74" s="38"/>
      <c r="O74" s="39"/>
      <c r="P74" s="84"/>
      <c r="Q74" s="86"/>
      <c r="S74" s="38"/>
      <c r="T74" s="38"/>
      <c r="U74" s="39"/>
      <c r="V74" s="84"/>
      <c r="W74" s="86"/>
    </row>
    <row r="75" spans="1:23" ht="22.1" customHeight="1">
      <c r="A75" s="18">
        <v>73</v>
      </c>
      <c r="B75" s="16" t="str">
        <f>IF(Plasmids!B74&lt;&gt;"",Plasmids!B74,"")</f>
        <v/>
      </c>
      <c r="C75" s="27" t="str">
        <f>IF(Plasmids!C74&lt;&gt;"",Plasmids!C74,"")</f>
        <v/>
      </c>
      <c r="D75" s="124" t="str">
        <f>IF(Transfection!F74&lt;&gt;"",Transfection!F74,"")</f>
        <v/>
      </c>
      <c r="E75" s="128"/>
      <c r="G75" s="40"/>
      <c r="H75" s="40"/>
      <c r="I75" s="41"/>
      <c r="J75" s="87"/>
      <c r="K75" s="88"/>
      <c r="M75" s="40"/>
      <c r="N75" s="40"/>
      <c r="O75" s="41"/>
      <c r="P75" s="87"/>
      <c r="Q75" s="89"/>
      <c r="S75" s="40"/>
      <c r="T75" s="40"/>
      <c r="U75" s="41"/>
      <c r="V75" s="87"/>
      <c r="W75" s="89"/>
    </row>
    <row r="76" spans="1:23" ht="22.1" customHeight="1">
      <c r="A76" s="19">
        <v>74</v>
      </c>
      <c r="B76" s="17" t="str">
        <f>IF(Plasmids!B75&lt;&gt;"",Plasmids!B75,"")</f>
        <v/>
      </c>
      <c r="C76" s="28" t="str">
        <f>IF(Plasmids!C75&lt;&gt;"",Plasmids!C75,"")</f>
        <v/>
      </c>
      <c r="D76" s="125" t="str">
        <f>IF(Transfection!F75&lt;&gt;"",Transfection!F75,"")</f>
        <v/>
      </c>
      <c r="E76" s="129"/>
      <c r="G76" s="38"/>
      <c r="H76" s="38"/>
      <c r="I76" s="39"/>
      <c r="J76" s="84"/>
      <c r="K76" s="85"/>
      <c r="M76" s="38"/>
      <c r="N76" s="38"/>
      <c r="O76" s="39"/>
      <c r="P76" s="84"/>
      <c r="Q76" s="86"/>
      <c r="S76" s="38"/>
      <c r="T76" s="38"/>
      <c r="U76" s="39"/>
      <c r="V76" s="84"/>
      <c r="W76" s="86"/>
    </row>
    <row r="77" spans="1:23" ht="22.1" customHeight="1">
      <c r="A77" s="18">
        <v>75</v>
      </c>
      <c r="B77" s="16" t="str">
        <f>IF(Plasmids!B76&lt;&gt;"",Plasmids!B76,"")</f>
        <v/>
      </c>
      <c r="C77" s="27" t="str">
        <f>IF(Plasmids!C76&lt;&gt;"",Plasmids!C76,"")</f>
        <v/>
      </c>
      <c r="D77" s="124" t="str">
        <f>IF(Transfection!F76&lt;&gt;"",Transfection!F76,"")</f>
        <v/>
      </c>
      <c r="E77" s="128"/>
      <c r="G77" s="40"/>
      <c r="H77" s="40"/>
      <c r="I77" s="41"/>
      <c r="J77" s="87"/>
      <c r="K77" s="88"/>
      <c r="M77" s="40"/>
      <c r="N77" s="40"/>
      <c r="O77" s="41"/>
      <c r="P77" s="87"/>
      <c r="Q77" s="89"/>
      <c r="S77" s="40"/>
      <c r="T77" s="40"/>
      <c r="U77" s="41"/>
      <c r="V77" s="87"/>
      <c r="W77" s="89"/>
    </row>
    <row r="78" spans="1:23" ht="22.1" customHeight="1">
      <c r="A78" s="19">
        <v>76</v>
      </c>
      <c r="B78" s="17" t="str">
        <f>IF(Plasmids!B77&lt;&gt;"",Plasmids!B77,"")</f>
        <v/>
      </c>
      <c r="C78" s="28" t="str">
        <f>IF(Plasmids!C77&lt;&gt;"",Plasmids!C77,"")</f>
        <v/>
      </c>
      <c r="D78" s="125" t="str">
        <f>IF(Transfection!F77&lt;&gt;"",Transfection!F77,"")</f>
        <v/>
      </c>
      <c r="E78" s="129"/>
      <c r="G78" s="38"/>
      <c r="H78" s="38"/>
      <c r="I78" s="39"/>
      <c r="J78" s="84"/>
      <c r="K78" s="85"/>
      <c r="M78" s="38"/>
      <c r="N78" s="38"/>
      <c r="O78" s="39"/>
      <c r="P78" s="84"/>
      <c r="Q78" s="86"/>
      <c r="S78" s="38"/>
      <c r="T78" s="38"/>
      <c r="U78" s="39"/>
      <c r="V78" s="84"/>
      <c r="W78" s="86"/>
    </row>
    <row r="79" spans="1:23" ht="22.1" customHeight="1">
      <c r="A79" s="18">
        <v>77</v>
      </c>
      <c r="B79" s="16" t="str">
        <f>IF(Plasmids!B78&lt;&gt;"",Plasmids!B78,"")</f>
        <v/>
      </c>
      <c r="C79" s="27" t="str">
        <f>IF(Plasmids!C78&lt;&gt;"",Plasmids!C78,"")</f>
        <v/>
      </c>
      <c r="D79" s="124" t="str">
        <f>IF(Transfection!F78&lt;&gt;"",Transfection!F78,"")</f>
        <v/>
      </c>
      <c r="E79" s="128"/>
      <c r="G79" s="40"/>
      <c r="H79" s="40"/>
      <c r="I79" s="41"/>
      <c r="J79" s="87"/>
      <c r="K79" s="88"/>
      <c r="M79" s="40"/>
      <c r="N79" s="40"/>
      <c r="O79" s="41"/>
      <c r="P79" s="87"/>
      <c r="Q79" s="89"/>
      <c r="S79" s="40"/>
      <c r="T79" s="40"/>
      <c r="U79" s="41"/>
      <c r="V79" s="87"/>
      <c r="W79" s="89"/>
    </row>
    <row r="80" spans="1:23" ht="22.1" customHeight="1">
      <c r="A80" s="19">
        <v>78</v>
      </c>
      <c r="B80" s="17" t="str">
        <f>IF(Plasmids!B79&lt;&gt;"",Plasmids!B79,"")</f>
        <v/>
      </c>
      <c r="C80" s="28" t="str">
        <f>IF(Plasmids!C79&lt;&gt;"",Plasmids!C79,"")</f>
        <v/>
      </c>
      <c r="D80" s="125" t="str">
        <f>IF(Transfection!F79&lt;&gt;"",Transfection!F79,"")</f>
        <v/>
      </c>
      <c r="E80" s="129"/>
      <c r="G80" s="38"/>
      <c r="H80" s="38"/>
      <c r="I80" s="39"/>
      <c r="J80" s="84"/>
      <c r="K80" s="85"/>
      <c r="M80" s="38"/>
      <c r="N80" s="38"/>
      <c r="O80" s="39"/>
      <c r="P80" s="84"/>
      <c r="Q80" s="86"/>
      <c r="S80" s="38"/>
      <c r="T80" s="38"/>
      <c r="U80" s="39"/>
      <c r="V80" s="84"/>
      <c r="W80" s="86"/>
    </row>
    <row r="81" spans="1:23" ht="22.1" customHeight="1">
      <c r="A81" s="18">
        <v>79</v>
      </c>
      <c r="B81" s="16" t="str">
        <f>IF(Plasmids!B80&lt;&gt;"",Plasmids!B80,"")</f>
        <v/>
      </c>
      <c r="C81" s="27" t="str">
        <f>IF(Plasmids!C80&lt;&gt;"",Plasmids!C80,"")</f>
        <v/>
      </c>
      <c r="D81" s="124" t="str">
        <f>IF(Transfection!F80&lt;&gt;"",Transfection!F80,"")</f>
        <v/>
      </c>
      <c r="E81" s="128"/>
      <c r="G81" s="40"/>
      <c r="H81" s="40"/>
      <c r="I81" s="41"/>
      <c r="J81" s="87"/>
      <c r="K81" s="88"/>
      <c r="M81" s="40"/>
      <c r="N81" s="40"/>
      <c r="O81" s="41"/>
      <c r="P81" s="87"/>
      <c r="Q81" s="89"/>
      <c r="S81" s="40"/>
      <c r="T81" s="40"/>
      <c r="U81" s="41"/>
      <c r="V81" s="87"/>
      <c r="W81" s="89"/>
    </row>
    <row r="82" spans="1:23" ht="22.1" customHeight="1">
      <c r="A82" s="19">
        <v>80</v>
      </c>
      <c r="B82" s="17" t="str">
        <f>IF(Plasmids!B81&lt;&gt;"",Plasmids!B81,"")</f>
        <v/>
      </c>
      <c r="C82" s="28" t="str">
        <f>IF(Plasmids!C81&lt;&gt;"",Plasmids!C81,"")</f>
        <v/>
      </c>
      <c r="D82" s="125" t="str">
        <f>IF(Transfection!F81&lt;&gt;"",Transfection!F81,"")</f>
        <v/>
      </c>
      <c r="E82" s="129"/>
      <c r="G82" s="38"/>
      <c r="H82" s="38"/>
      <c r="I82" s="39"/>
      <c r="J82" s="84"/>
      <c r="K82" s="85"/>
      <c r="M82" s="38"/>
      <c r="N82" s="38"/>
      <c r="O82" s="39"/>
      <c r="P82" s="84"/>
      <c r="Q82" s="86"/>
      <c r="S82" s="38"/>
      <c r="T82" s="38"/>
      <c r="U82" s="39"/>
      <c r="V82" s="84"/>
      <c r="W82" s="86"/>
    </row>
    <row r="83" spans="1:23" ht="22.1" customHeight="1">
      <c r="A83" s="18">
        <v>81</v>
      </c>
      <c r="B83" s="16" t="str">
        <f>IF(Plasmids!B82&lt;&gt;"",Plasmids!B82,"")</f>
        <v/>
      </c>
      <c r="C83" s="27" t="str">
        <f>IF(Plasmids!C82&lt;&gt;"",Plasmids!C82,"")</f>
        <v/>
      </c>
      <c r="D83" s="124" t="str">
        <f>IF(Transfection!F82&lt;&gt;"",Transfection!F82,"")</f>
        <v/>
      </c>
      <c r="E83" s="128"/>
      <c r="G83" s="40"/>
      <c r="H83" s="40"/>
      <c r="I83" s="41"/>
      <c r="J83" s="87"/>
      <c r="K83" s="88"/>
      <c r="M83" s="40"/>
      <c r="N83" s="40"/>
      <c r="O83" s="41"/>
      <c r="P83" s="87"/>
      <c r="Q83" s="89"/>
      <c r="S83" s="40"/>
      <c r="T83" s="40"/>
      <c r="U83" s="41"/>
      <c r="V83" s="87"/>
      <c r="W83" s="89"/>
    </row>
    <row r="84" spans="1:23" ht="22.1" customHeight="1">
      <c r="A84" s="19">
        <v>82</v>
      </c>
      <c r="B84" s="17" t="str">
        <f>IF(Plasmids!B83&lt;&gt;"",Plasmids!B83,"")</f>
        <v/>
      </c>
      <c r="C84" s="28" t="str">
        <f>IF(Plasmids!C83&lt;&gt;"",Plasmids!C83,"")</f>
        <v/>
      </c>
      <c r="D84" s="125" t="str">
        <f>IF(Transfection!F83&lt;&gt;"",Transfection!F83,"")</f>
        <v/>
      </c>
      <c r="E84" s="129"/>
      <c r="G84" s="38"/>
      <c r="H84" s="38"/>
      <c r="I84" s="39"/>
      <c r="J84" s="84"/>
      <c r="K84" s="85"/>
      <c r="M84" s="38"/>
      <c r="N84" s="38"/>
      <c r="O84" s="39"/>
      <c r="P84" s="84"/>
      <c r="Q84" s="86"/>
      <c r="S84" s="38"/>
      <c r="T84" s="38"/>
      <c r="U84" s="39"/>
      <c r="V84" s="84"/>
      <c r="W84" s="86"/>
    </row>
    <row r="85" spans="1:23" ht="22.1" customHeight="1">
      <c r="A85" s="18">
        <v>83</v>
      </c>
      <c r="B85" s="16" t="str">
        <f>IF(Plasmids!B84&lt;&gt;"",Plasmids!B84,"")</f>
        <v/>
      </c>
      <c r="C85" s="27" t="str">
        <f>IF(Plasmids!C84&lt;&gt;"",Plasmids!C84,"")</f>
        <v/>
      </c>
      <c r="D85" s="124" t="str">
        <f>IF(Transfection!F84&lt;&gt;"",Transfection!F84,"")</f>
        <v/>
      </c>
      <c r="E85" s="128"/>
      <c r="G85" s="40"/>
      <c r="H85" s="40"/>
      <c r="I85" s="41"/>
      <c r="J85" s="87"/>
      <c r="K85" s="88"/>
      <c r="M85" s="40"/>
      <c r="N85" s="40"/>
      <c r="O85" s="41"/>
      <c r="P85" s="87"/>
      <c r="Q85" s="89"/>
      <c r="S85" s="40"/>
      <c r="T85" s="40"/>
      <c r="U85" s="41"/>
      <c r="V85" s="87"/>
      <c r="W85" s="89"/>
    </row>
    <row r="86" spans="1:23" ht="22.1" customHeight="1">
      <c r="A86" s="19">
        <v>84</v>
      </c>
      <c r="B86" s="17" t="str">
        <f>IF(Plasmids!B85&lt;&gt;"",Plasmids!B85,"")</f>
        <v/>
      </c>
      <c r="C86" s="28" t="str">
        <f>IF(Plasmids!C85&lt;&gt;"",Plasmids!C85,"")</f>
        <v/>
      </c>
      <c r="D86" s="125" t="str">
        <f>IF(Transfection!F85&lt;&gt;"",Transfection!F85,"")</f>
        <v/>
      </c>
      <c r="E86" s="129"/>
      <c r="G86" s="38"/>
      <c r="H86" s="38"/>
      <c r="I86" s="39"/>
      <c r="J86" s="84"/>
      <c r="K86" s="85"/>
      <c r="M86" s="38"/>
      <c r="N86" s="38"/>
      <c r="O86" s="39"/>
      <c r="P86" s="84"/>
      <c r="Q86" s="86"/>
      <c r="S86" s="38"/>
      <c r="T86" s="38"/>
      <c r="U86" s="39"/>
      <c r="V86" s="84"/>
      <c r="W86" s="86"/>
    </row>
    <row r="87" spans="1:23" ht="22.1" customHeight="1">
      <c r="A87" s="18">
        <v>85</v>
      </c>
      <c r="B87" s="16" t="str">
        <f>IF(Plasmids!B86&lt;&gt;"",Plasmids!B86,"")</f>
        <v/>
      </c>
      <c r="C87" s="27" t="str">
        <f>IF(Plasmids!C86&lt;&gt;"",Plasmids!C86,"")</f>
        <v/>
      </c>
      <c r="D87" s="124" t="str">
        <f>IF(Transfection!F86&lt;&gt;"",Transfection!F86,"")</f>
        <v/>
      </c>
      <c r="E87" s="128"/>
      <c r="G87" s="40"/>
      <c r="H87" s="40"/>
      <c r="I87" s="41"/>
      <c r="J87" s="87"/>
      <c r="K87" s="88"/>
      <c r="M87" s="40"/>
      <c r="N87" s="40"/>
      <c r="O87" s="41"/>
      <c r="P87" s="87"/>
      <c r="Q87" s="89"/>
      <c r="S87" s="40"/>
      <c r="T87" s="40"/>
      <c r="U87" s="41"/>
      <c r="V87" s="87"/>
      <c r="W87" s="89"/>
    </row>
    <row r="88" spans="1:23" ht="22.1" customHeight="1">
      <c r="A88" s="19">
        <v>86</v>
      </c>
      <c r="B88" s="17" t="str">
        <f>IF(Plasmids!B87&lt;&gt;"",Plasmids!B87,"")</f>
        <v/>
      </c>
      <c r="C88" s="28" t="str">
        <f>IF(Plasmids!C87&lt;&gt;"",Plasmids!C87,"")</f>
        <v/>
      </c>
      <c r="D88" s="125" t="str">
        <f>IF(Transfection!F87&lt;&gt;"",Transfection!F87,"")</f>
        <v/>
      </c>
      <c r="E88" s="129"/>
      <c r="G88" s="38"/>
      <c r="H88" s="38"/>
      <c r="I88" s="39"/>
      <c r="J88" s="84"/>
      <c r="K88" s="85"/>
      <c r="M88" s="38"/>
      <c r="N88" s="38"/>
      <c r="O88" s="39"/>
      <c r="P88" s="84"/>
      <c r="Q88" s="86"/>
      <c r="S88" s="38"/>
      <c r="T88" s="38"/>
      <c r="U88" s="39"/>
      <c r="V88" s="84"/>
      <c r="W88" s="86"/>
    </row>
    <row r="89" spans="1:23" ht="22.1" customHeight="1">
      <c r="A89" s="18">
        <v>87</v>
      </c>
      <c r="B89" s="16" t="str">
        <f>IF(Plasmids!B88&lt;&gt;"",Plasmids!B88,"")</f>
        <v/>
      </c>
      <c r="C89" s="27" t="str">
        <f>IF(Plasmids!C88&lt;&gt;"",Plasmids!C88,"")</f>
        <v/>
      </c>
      <c r="D89" s="124" t="str">
        <f>IF(Transfection!F88&lt;&gt;"",Transfection!F88,"")</f>
        <v/>
      </c>
      <c r="E89" s="128"/>
      <c r="G89" s="40"/>
      <c r="H89" s="40"/>
      <c r="I89" s="41"/>
      <c r="J89" s="87"/>
      <c r="K89" s="88"/>
      <c r="M89" s="40"/>
      <c r="N89" s="40"/>
      <c r="O89" s="41"/>
      <c r="P89" s="87"/>
      <c r="Q89" s="89"/>
      <c r="S89" s="40"/>
      <c r="T89" s="40"/>
      <c r="U89" s="41"/>
      <c r="V89" s="87"/>
      <c r="W89" s="89"/>
    </row>
    <row r="90" spans="1:23" ht="22.1" customHeight="1">
      <c r="A90" s="19">
        <v>88</v>
      </c>
      <c r="B90" s="17" t="str">
        <f>IF(Plasmids!B89&lt;&gt;"",Plasmids!B89,"")</f>
        <v/>
      </c>
      <c r="C90" s="28" t="str">
        <f>IF(Plasmids!C89&lt;&gt;"",Plasmids!C89,"")</f>
        <v/>
      </c>
      <c r="D90" s="125" t="str">
        <f>IF(Transfection!F89&lt;&gt;"",Transfection!F89,"")</f>
        <v/>
      </c>
      <c r="E90" s="129"/>
      <c r="G90" s="38"/>
      <c r="H90" s="38"/>
      <c r="I90" s="39"/>
      <c r="J90" s="84"/>
      <c r="K90" s="85"/>
      <c r="M90" s="38"/>
      <c r="N90" s="38"/>
      <c r="O90" s="39"/>
      <c r="P90" s="84"/>
      <c r="Q90" s="86"/>
      <c r="S90" s="38"/>
      <c r="T90" s="38"/>
      <c r="U90" s="39"/>
      <c r="V90" s="84"/>
      <c r="W90" s="86"/>
    </row>
    <row r="91" spans="1:23" ht="22.1" customHeight="1">
      <c r="A91" s="18">
        <v>89</v>
      </c>
      <c r="B91" s="16" t="str">
        <f>IF(Plasmids!B90&lt;&gt;"",Plasmids!B90,"")</f>
        <v/>
      </c>
      <c r="C91" s="27" t="str">
        <f>IF(Plasmids!C90&lt;&gt;"",Plasmids!C90,"")</f>
        <v/>
      </c>
      <c r="D91" s="124" t="str">
        <f>IF(Transfection!F90&lt;&gt;"",Transfection!F90,"")</f>
        <v/>
      </c>
      <c r="E91" s="128"/>
      <c r="G91" s="40"/>
      <c r="H91" s="40"/>
      <c r="I91" s="41"/>
      <c r="J91" s="87"/>
      <c r="K91" s="88"/>
      <c r="M91" s="40"/>
      <c r="N91" s="40"/>
      <c r="O91" s="41"/>
      <c r="P91" s="87"/>
      <c r="Q91" s="89"/>
      <c r="S91" s="40"/>
      <c r="T91" s="40"/>
      <c r="U91" s="41"/>
      <c r="V91" s="87"/>
      <c r="W91" s="89"/>
    </row>
    <row r="92" spans="1:23" ht="22.1" customHeight="1">
      <c r="A92" s="19">
        <v>90</v>
      </c>
      <c r="B92" s="17" t="str">
        <f>IF(Plasmids!B91&lt;&gt;"",Plasmids!B91,"")</f>
        <v/>
      </c>
      <c r="C92" s="28" t="str">
        <f>IF(Plasmids!C91&lt;&gt;"",Plasmids!C91,"")</f>
        <v/>
      </c>
      <c r="D92" s="125" t="str">
        <f>IF(Transfection!F91&lt;&gt;"",Transfection!F91,"")</f>
        <v/>
      </c>
      <c r="E92" s="129"/>
      <c r="G92" s="38"/>
      <c r="H92" s="38"/>
      <c r="I92" s="39"/>
      <c r="J92" s="84"/>
      <c r="K92" s="85"/>
      <c r="M92" s="38"/>
      <c r="N92" s="38"/>
      <c r="O92" s="39"/>
      <c r="P92" s="84"/>
      <c r="Q92" s="86"/>
      <c r="S92" s="38"/>
      <c r="T92" s="38"/>
      <c r="U92" s="39"/>
      <c r="V92" s="84"/>
      <c r="W92" s="86"/>
    </row>
    <row r="93" spans="1:23" ht="22.1" customHeight="1">
      <c r="A93" s="18">
        <v>91</v>
      </c>
      <c r="B93" s="16" t="str">
        <f>IF(Plasmids!B92&lt;&gt;"",Plasmids!B92,"")</f>
        <v/>
      </c>
      <c r="C93" s="27" t="str">
        <f>IF(Plasmids!C92&lt;&gt;"",Plasmids!C92,"")</f>
        <v/>
      </c>
      <c r="D93" s="124" t="str">
        <f>IF(Transfection!F92&lt;&gt;"",Transfection!F92,"")</f>
        <v/>
      </c>
      <c r="E93" s="128"/>
      <c r="G93" s="40"/>
      <c r="H93" s="40"/>
      <c r="I93" s="41"/>
      <c r="J93" s="87"/>
      <c r="K93" s="88"/>
      <c r="M93" s="40"/>
      <c r="N93" s="40"/>
      <c r="O93" s="41"/>
      <c r="P93" s="87"/>
      <c r="Q93" s="89"/>
      <c r="S93" s="40"/>
      <c r="T93" s="40"/>
      <c r="U93" s="41"/>
      <c r="V93" s="87"/>
      <c r="W93" s="89"/>
    </row>
    <row r="94" spans="1:23" ht="22.1" customHeight="1">
      <c r="A94" s="19">
        <v>92</v>
      </c>
      <c r="B94" s="17" t="str">
        <f>IF(Plasmids!B93&lt;&gt;"",Plasmids!B93,"")</f>
        <v/>
      </c>
      <c r="C94" s="28" t="str">
        <f>IF(Plasmids!C93&lt;&gt;"",Plasmids!C93,"")</f>
        <v/>
      </c>
      <c r="D94" s="125" t="str">
        <f>IF(Transfection!F93&lt;&gt;"",Transfection!F93,"")</f>
        <v/>
      </c>
      <c r="E94" s="129"/>
      <c r="G94" s="38"/>
      <c r="H94" s="38"/>
      <c r="I94" s="39"/>
      <c r="J94" s="84"/>
      <c r="K94" s="85"/>
      <c r="M94" s="38"/>
      <c r="N94" s="38"/>
      <c r="O94" s="39"/>
      <c r="P94" s="84"/>
      <c r="Q94" s="86"/>
      <c r="S94" s="38"/>
      <c r="T94" s="38"/>
      <c r="U94" s="39"/>
      <c r="V94" s="84"/>
      <c r="W94" s="86"/>
    </row>
    <row r="95" spans="1:23" ht="22.1" customHeight="1">
      <c r="A95" s="18">
        <v>93</v>
      </c>
      <c r="B95" s="16" t="str">
        <f>IF(Plasmids!B94&lt;&gt;"",Plasmids!B94,"")</f>
        <v/>
      </c>
      <c r="C95" s="27" t="str">
        <f>IF(Plasmids!C94&lt;&gt;"",Plasmids!C94,"")</f>
        <v/>
      </c>
      <c r="D95" s="124" t="str">
        <f>IF(Transfection!F94&lt;&gt;"",Transfection!F94,"")</f>
        <v/>
      </c>
      <c r="E95" s="128"/>
      <c r="G95" s="40"/>
      <c r="H95" s="40"/>
      <c r="I95" s="41"/>
      <c r="J95" s="87"/>
      <c r="K95" s="88"/>
      <c r="M95" s="40"/>
      <c r="N95" s="40"/>
      <c r="O95" s="41"/>
      <c r="P95" s="87"/>
      <c r="Q95" s="89"/>
      <c r="S95" s="40"/>
      <c r="T95" s="40"/>
      <c r="U95" s="41"/>
      <c r="V95" s="87"/>
      <c r="W95" s="89"/>
    </row>
    <row r="96" spans="1:23" ht="22.1" customHeight="1">
      <c r="A96" s="19">
        <v>94</v>
      </c>
      <c r="B96" s="17" t="str">
        <f>IF(Plasmids!B95&lt;&gt;"",Plasmids!B95,"")</f>
        <v/>
      </c>
      <c r="C96" s="28" t="str">
        <f>IF(Plasmids!C95&lt;&gt;"",Plasmids!C95,"")</f>
        <v/>
      </c>
      <c r="D96" s="125" t="str">
        <f>IF(Transfection!F95&lt;&gt;"",Transfection!F95,"")</f>
        <v/>
      </c>
      <c r="E96" s="129"/>
      <c r="G96" s="38"/>
      <c r="H96" s="38"/>
      <c r="I96" s="39"/>
      <c r="J96" s="84"/>
      <c r="K96" s="85"/>
      <c r="M96" s="38"/>
      <c r="N96" s="38"/>
      <c r="O96" s="39"/>
      <c r="P96" s="84"/>
      <c r="Q96" s="86"/>
      <c r="S96" s="38"/>
      <c r="T96" s="38"/>
      <c r="U96" s="39"/>
      <c r="V96" s="84"/>
      <c r="W96" s="86"/>
    </row>
    <row r="97" spans="1:23" ht="22.1" customHeight="1">
      <c r="A97" s="18">
        <v>95</v>
      </c>
      <c r="B97" s="16" t="str">
        <f>IF(Plasmids!B96&lt;&gt;"",Plasmids!B96,"")</f>
        <v/>
      </c>
      <c r="C97" s="27" t="str">
        <f>IF(Plasmids!C96&lt;&gt;"",Plasmids!C96,"")</f>
        <v/>
      </c>
      <c r="D97" s="124" t="str">
        <f>IF(Transfection!F96&lt;&gt;"",Transfection!F96,"")</f>
        <v/>
      </c>
      <c r="E97" s="128"/>
      <c r="G97" s="40"/>
      <c r="H97" s="40"/>
      <c r="I97" s="41"/>
      <c r="J97" s="87"/>
      <c r="K97" s="88"/>
      <c r="M97" s="40"/>
      <c r="N97" s="40"/>
      <c r="O97" s="41"/>
      <c r="P97" s="87"/>
      <c r="Q97" s="89"/>
      <c r="S97" s="40"/>
      <c r="T97" s="40"/>
      <c r="U97" s="41"/>
      <c r="V97" s="87"/>
      <c r="W97" s="89"/>
    </row>
    <row r="98" spans="1:23" ht="22.1" customHeight="1">
      <c r="A98" s="19">
        <v>96</v>
      </c>
      <c r="B98" s="17" t="str">
        <f>IF(Plasmids!B97&lt;&gt;"",Plasmids!B97,"")</f>
        <v/>
      </c>
      <c r="C98" s="28" t="str">
        <f>IF(Plasmids!C97&lt;&gt;"",Plasmids!C97,"")</f>
        <v/>
      </c>
      <c r="D98" s="125" t="str">
        <f>IF(Transfection!F97&lt;&gt;"",Transfection!F97,"")</f>
        <v/>
      </c>
      <c r="E98" s="129"/>
      <c r="G98" s="38"/>
      <c r="H98" s="38"/>
      <c r="I98" s="39"/>
      <c r="J98" s="84"/>
      <c r="K98" s="85"/>
      <c r="M98" s="38"/>
      <c r="N98" s="38"/>
      <c r="O98" s="39"/>
      <c r="P98" s="84"/>
      <c r="Q98" s="86"/>
      <c r="S98" s="38"/>
      <c r="T98" s="38"/>
      <c r="U98" s="39"/>
      <c r="V98" s="84"/>
      <c r="W98" s="86"/>
    </row>
    <row r="99" spans="1:23" ht="22.1" customHeight="1">
      <c r="A99" s="18">
        <v>97</v>
      </c>
      <c r="B99" s="16" t="str">
        <f>IF(Plasmids!B98&lt;&gt;"",Plasmids!B98,"")</f>
        <v/>
      </c>
      <c r="C99" s="27" t="str">
        <f>IF(Plasmids!C98&lt;&gt;"",Plasmids!C98,"")</f>
        <v/>
      </c>
      <c r="D99" s="124" t="str">
        <f>IF(Transfection!F98&lt;&gt;"",Transfection!F98,"")</f>
        <v/>
      </c>
      <c r="E99" s="128"/>
      <c r="G99" s="40"/>
      <c r="H99" s="40"/>
      <c r="I99" s="41"/>
      <c r="J99" s="87"/>
      <c r="K99" s="88"/>
      <c r="M99" s="40"/>
      <c r="N99" s="40"/>
      <c r="O99" s="41"/>
      <c r="P99" s="87"/>
      <c r="Q99" s="89"/>
      <c r="S99" s="40"/>
      <c r="T99" s="40"/>
      <c r="U99" s="41"/>
      <c r="V99" s="87"/>
      <c r="W99" s="89"/>
    </row>
    <row r="100" spans="1:23" ht="22.1" customHeight="1">
      <c r="A100" s="19">
        <v>98</v>
      </c>
      <c r="B100" s="17" t="str">
        <f>IF(Plasmids!B99&lt;&gt;"",Plasmids!B99,"")</f>
        <v/>
      </c>
      <c r="C100" s="28" t="str">
        <f>IF(Plasmids!C99&lt;&gt;"",Plasmids!C99,"")</f>
        <v/>
      </c>
      <c r="D100" s="125" t="str">
        <f>IF(Transfection!F99&lt;&gt;"",Transfection!F99,"")</f>
        <v/>
      </c>
      <c r="E100" s="129"/>
      <c r="G100" s="38"/>
      <c r="H100" s="38"/>
      <c r="I100" s="39"/>
      <c r="J100" s="84"/>
      <c r="K100" s="85"/>
      <c r="M100" s="38"/>
      <c r="N100" s="38"/>
      <c r="O100" s="39"/>
      <c r="P100" s="84"/>
      <c r="Q100" s="86"/>
      <c r="S100" s="38"/>
      <c r="T100" s="38"/>
      <c r="U100" s="39"/>
      <c r="V100" s="84"/>
      <c r="W100" s="86"/>
    </row>
    <row r="101" spans="1:23" ht="22.1" customHeight="1">
      <c r="A101" s="18">
        <v>99</v>
      </c>
      <c r="B101" s="16" t="str">
        <f>IF(Plasmids!B100&lt;&gt;"",Plasmids!B100,"")</f>
        <v/>
      </c>
      <c r="C101" s="27" t="str">
        <f>IF(Plasmids!C100&lt;&gt;"",Plasmids!C100,"")</f>
        <v/>
      </c>
      <c r="D101" s="124" t="str">
        <f>IF(Transfection!F100&lt;&gt;"",Transfection!F100,"")</f>
        <v/>
      </c>
      <c r="E101" s="128"/>
      <c r="G101" s="40"/>
      <c r="H101" s="40"/>
      <c r="I101" s="41"/>
      <c r="J101" s="87"/>
      <c r="K101" s="88"/>
      <c r="M101" s="40"/>
      <c r="N101" s="40"/>
      <c r="O101" s="41"/>
      <c r="P101" s="87"/>
      <c r="Q101" s="89"/>
      <c r="S101" s="40"/>
      <c r="T101" s="40"/>
      <c r="U101" s="41"/>
      <c r="V101" s="87"/>
      <c r="W101" s="89"/>
    </row>
    <row r="102" spans="1:23" ht="22.1" customHeight="1">
      <c r="A102" s="19">
        <v>100</v>
      </c>
      <c r="B102" s="17" t="str">
        <f>IF(Plasmids!B101&lt;&gt;"",Plasmids!B101,"")</f>
        <v/>
      </c>
      <c r="C102" s="28" t="str">
        <f>IF(Plasmids!C101&lt;&gt;"",Plasmids!C101,"")</f>
        <v/>
      </c>
      <c r="D102" s="125" t="str">
        <f>IF(Transfection!F101&lt;&gt;"",Transfection!F101,"")</f>
        <v/>
      </c>
      <c r="E102" s="129"/>
      <c r="G102" s="38"/>
      <c r="H102" s="38"/>
      <c r="I102" s="39"/>
      <c r="J102" s="84"/>
      <c r="K102" s="85"/>
      <c r="M102" s="38"/>
      <c r="N102" s="38"/>
      <c r="O102" s="39"/>
      <c r="P102" s="84"/>
      <c r="Q102" s="86"/>
      <c r="S102" s="38"/>
      <c r="T102" s="38"/>
      <c r="U102" s="39"/>
      <c r="V102" s="84"/>
      <c r="W102" s="86"/>
    </row>
  </sheetData>
  <mergeCells count="8">
    <mergeCell ref="B1:B2"/>
    <mergeCell ref="A1:A2"/>
    <mergeCell ref="H1:K1"/>
    <mergeCell ref="N1:Q1"/>
    <mergeCell ref="T1:W1"/>
    <mergeCell ref="D1:D2"/>
    <mergeCell ref="C1:C2"/>
    <mergeCell ref="E1:E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01"/>
  <sheetViews>
    <sheetView zoomScale="75" zoomScaleNormal="75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A2" sqref="A2:A6"/>
    </sheetView>
  </sheetViews>
  <sheetFormatPr defaultRowHeight="14.4"/>
  <cols>
    <col min="1" max="1" width="4" style="133" bestFit="1" customWidth="1"/>
    <col min="2" max="2" width="13.109375" style="4" bestFit="1" customWidth="1"/>
    <col min="3" max="3" width="39.5546875" style="133" customWidth="1"/>
    <col min="4" max="4" width="1.5546875" style="132" customWidth="1"/>
    <col min="5" max="5" width="12.6640625" style="137" bestFit="1" customWidth="1"/>
    <col min="6" max="6" width="9.44140625" style="137" bestFit="1" customWidth="1"/>
    <col min="7" max="7" width="36.33203125" style="137" customWidth="1"/>
    <col min="8" max="8" width="1.5546875" style="132" customWidth="1"/>
    <col min="9" max="10" width="8.5546875" style="137" customWidth="1"/>
    <col min="11" max="11" width="10.21875" style="137" customWidth="1"/>
    <col min="12" max="12" width="13.33203125" style="137" customWidth="1"/>
    <col min="13" max="13" width="7.33203125" style="137" customWidth="1"/>
    <col min="14" max="15" width="12.33203125" style="137" customWidth="1"/>
    <col min="16" max="16" width="18.21875" style="137" bestFit="1" customWidth="1"/>
    <col min="17" max="17" width="1.5546875" style="133" customWidth="1"/>
    <col min="18" max="20" width="13.33203125" style="137" bestFit="1" customWidth="1"/>
    <col min="21" max="21" width="10.6640625" style="137" bestFit="1" customWidth="1"/>
    <col min="22" max="22" width="1.5546875" style="133" customWidth="1"/>
    <col min="23" max="23" width="9.44140625" style="133" bestFit="1" customWidth="1"/>
    <col min="24" max="29" width="8.88671875" style="133" customWidth="1"/>
    <col min="30" max="16384" width="8.88671875" style="133"/>
  </cols>
  <sheetData>
    <row r="1" spans="1:28" ht="15.65" customHeight="1" thickBot="1">
      <c r="A1" s="42" t="s">
        <v>0</v>
      </c>
      <c r="B1" s="42" t="s">
        <v>43</v>
      </c>
      <c r="C1" s="111" t="s">
        <v>6</v>
      </c>
      <c r="E1" s="24" t="s">
        <v>63</v>
      </c>
      <c r="F1" s="42" t="s">
        <v>64</v>
      </c>
      <c r="G1" s="42" t="s">
        <v>62</v>
      </c>
      <c r="I1" s="42" t="s">
        <v>76</v>
      </c>
      <c r="J1" s="42" t="s">
        <v>44</v>
      </c>
      <c r="K1" s="42" t="s">
        <v>45</v>
      </c>
      <c r="L1" s="42" t="s">
        <v>46</v>
      </c>
      <c r="M1" s="42" t="s">
        <v>47</v>
      </c>
      <c r="N1" s="42" t="s">
        <v>75</v>
      </c>
      <c r="O1" s="42" t="s">
        <v>74</v>
      </c>
      <c r="P1" s="42" t="s">
        <v>48</v>
      </c>
      <c r="R1" s="42" t="s">
        <v>49</v>
      </c>
      <c r="S1" s="42" t="s">
        <v>17</v>
      </c>
      <c r="T1" s="42" t="s">
        <v>50</v>
      </c>
      <c r="U1" s="42" t="s">
        <v>51</v>
      </c>
      <c r="W1" s="131"/>
      <c r="X1" s="42" t="s">
        <v>52</v>
      </c>
      <c r="Y1" s="42" t="s">
        <v>53</v>
      </c>
      <c r="Z1" s="42" t="s">
        <v>54</v>
      </c>
      <c r="AA1" s="42" t="s">
        <v>55</v>
      </c>
      <c r="AB1" s="42" t="s">
        <v>56</v>
      </c>
    </row>
    <row r="2" spans="1:28" ht="15.05" thickBot="1">
      <c r="A2" s="239">
        <v>1</v>
      </c>
      <c r="B2" s="246"/>
      <c r="C2" s="242"/>
      <c r="E2" s="218"/>
      <c r="F2" s="209"/>
      <c r="G2" s="209"/>
      <c r="I2" s="209"/>
      <c r="J2" s="209"/>
      <c r="K2" s="221"/>
      <c r="L2" s="223"/>
      <c r="M2" s="225"/>
      <c r="N2" s="231"/>
      <c r="O2" s="231"/>
      <c r="P2" s="209"/>
      <c r="R2" s="219"/>
      <c r="S2" s="227" t="str">
        <f>IF(R2&lt;&gt;"",SUM(X3:AB3),"")</f>
        <v/>
      </c>
      <c r="T2" s="229" t="str">
        <f>IF(AND(R2&lt;&gt;"",S2&lt;&gt;""),R2*S2,"")</f>
        <v/>
      </c>
      <c r="U2" s="245"/>
      <c r="W2" s="51" t="s">
        <v>72</v>
      </c>
      <c r="X2" s="153"/>
      <c r="Y2" s="153"/>
      <c r="Z2" s="153"/>
      <c r="AA2" s="153"/>
      <c r="AB2" s="153"/>
    </row>
    <row r="3" spans="1:28" ht="15.05" thickBot="1">
      <c r="A3" s="240"/>
      <c r="B3" s="247"/>
      <c r="C3" s="243"/>
      <c r="E3" s="218"/>
      <c r="F3" s="209"/>
      <c r="G3" s="209"/>
      <c r="I3" s="209"/>
      <c r="J3" s="209"/>
      <c r="K3" s="221"/>
      <c r="L3" s="252"/>
      <c r="M3" s="225"/>
      <c r="N3" s="231"/>
      <c r="O3" s="231"/>
      <c r="P3" s="209"/>
      <c r="R3" s="219"/>
      <c r="S3" s="227"/>
      <c r="T3" s="229"/>
      <c r="U3" s="245"/>
      <c r="W3" s="47" t="s">
        <v>73</v>
      </c>
      <c r="X3" s="154"/>
      <c r="Y3" s="154"/>
      <c r="Z3" s="154"/>
      <c r="AA3" s="154"/>
      <c r="AB3" s="154"/>
    </row>
    <row r="4" spans="1:28" ht="15.05" thickBot="1">
      <c r="A4" s="240"/>
      <c r="B4" s="247"/>
      <c r="C4" s="243"/>
      <c r="E4" s="218"/>
      <c r="F4" s="209"/>
      <c r="G4" s="209"/>
      <c r="I4" s="209"/>
      <c r="J4" s="209"/>
      <c r="K4" s="221"/>
      <c r="L4" s="252"/>
      <c r="M4" s="225"/>
      <c r="N4" s="231"/>
      <c r="O4" s="231"/>
      <c r="P4" s="209"/>
      <c r="R4" s="219"/>
      <c r="S4" s="227"/>
      <c r="T4" s="229"/>
      <c r="U4" s="245"/>
      <c r="W4" s="47" t="s">
        <v>57</v>
      </c>
      <c r="X4" s="155"/>
      <c r="Y4" s="155"/>
      <c r="Z4" s="155"/>
      <c r="AA4" s="155"/>
      <c r="AB4" s="155"/>
    </row>
    <row r="5" spans="1:28" ht="15.05" thickBot="1">
      <c r="A5" s="240"/>
      <c r="B5" s="247"/>
      <c r="C5" s="243"/>
      <c r="E5" s="218"/>
      <c r="F5" s="209"/>
      <c r="G5" s="209"/>
      <c r="I5" s="209"/>
      <c r="J5" s="209"/>
      <c r="K5" s="221"/>
      <c r="L5" s="252"/>
      <c r="M5" s="225"/>
      <c r="N5" s="231"/>
      <c r="O5" s="231"/>
      <c r="P5" s="209"/>
      <c r="R5" s="219"/>
      <c r="S5" s="227"/>
      <c r="T5" s="229"/>
      <c r="U5" s="245"/>
      <c r="W5" s="138" t="s">
        <v>58</v>
      </c>
      <c r="X5" s="156"/>
      <c r="Y5" s="156"/>
      <c r="Z5" s="156"/>
      <c r="AA5" s="156"/>
      <c r="AB5" s="156"/>
    </row>
    <row r="6" spans="1:28" ht="15.65" customHeight="1" thickBot="1">
      <c r="A6" s="241"/>
      <c r="B6" s="248"/>
      <c r="C6" s="244"/>
      <c r="E6" s="218"/>
      <c r="F6" s="209"/>
      <c r="G6" s="209"/>
      <c r="I6" s="209"/>
      <c r="J6" s="209"/>
      <c r="K6" s="221"/>
      <c r="L6" s="253"/>
      <c r="M6" s="225"/>
      <c r="N6" s="231"/>
      <c r="O6" s="231"/>
      <c r="P6" s="209"/>
      <c r="Q6" s="134"/>
      <c r="R6" s="219"/>
      <c r="S6" s="227"/>
      <c r="T6" s="229"/>
      <c r="U6" s="245"/>
      <c r="W6" s="139" t="s">
        <v>8</v>
      </c>
      <c r="X6" s="157"/>
      <c r="Y6" s="157"/>
      <c r="Z6" s="157"/>
      <c r="AA6" s="157"/>
      <c r="AB6" s="157"/>
    </row>
    <row r="7" spans="1:28" ht="15.05" thickBot="1">
      <c r="A7" s="233">
        <v>2</v>
      </c>
      <c r="B7" s="249"/>
      <c r="C7" s="236"/>
      <c r="E7" s="213"/>
      <c r="F7" s="208"/>
      <c r="G7" s="208"/>
      <c r="I7" s="208"/>
      <c r="J7" s="208"/>
      <c r="K7" s="222"/>
      <c r="L7" s="224"/>
      <c r="M7" s="226"/>
      <c r="N7" s="232"/>
      <c r="O7" s="232"/>
      <c r="P7" s="208"/>
      <c r="Q7" s="135"/>
      <c r="R7" s="214"/>
      <c r="S7" s="228" t="str">
        <f t="shared" ref="S7" si="0">IF(R7&lt;&gt;"",SUM(X8:AB8),"")</f>
        <v/>
      </c>
      <c r="T7" s="230" t="str">
        <f t="shared" ref="T7" si="1">IF(AND(R7&lt;&gt;"",S7&lt;&gt;""),R7*S7,"")</f>
        <v/>
      </c>
      <c r="U7" s="215"/>
      <c r="W7" s="51" t="s">
        <v>72</v>
      </c>
      <c r="X7" s="158"/>
      <c r="Y7" s="158"/>
      <c r="Z7" s="158"/>
      <c r="AA7" s="158"/>
      <c r="AB7" s="158"/>
    </row>
    <row r="8" spans="1:28" ht="15.05" thickBot="1">
      <c r="A8" s="234"/>
      <c r="B8" s="250"/>
      <c r="C8" s="237"/>
      <c r="E8" s="213"/>
      <c r="F8" s="208"/>
      <c r="G8" s="208"/>
      <c r="I8" s="208"/>
      <c r="J8" s="208"/>
      <c r="K8" s="222"/>
      <c r="L8" s="224"/>
      <c r="M8" s="226"/>
      <c r="N8" s="232"/>
      <c r="O8" s="232"/>
      <c r="P8" s="208"/>
      <c r="Q8" s="136"/>
      <c r="R8" s="214"/>
      <c r="S8" s="228"/>
      <c r="T8" s="230"/>
      <c r="U8" s="215"/>
      <c r="W8" s="47" t="s">
        <v>73</v>
      </c>
      <c r="X8" s="159"/>
      <c r="Y8" s="159"/>
      <c r="Z8" s="159"/>
      <c r="AA8" s="159"/>
      <c r="AB8" s="159"/>
    </row>
    <row r="9" spans="1:28" ht="15.05" thickBot="1">
      <c r="A9" s="234"/>
      <c r="B9" s="250"/>
      <c r="C9" s="237"/>
      <c r="E9" s="213"/>
      <c r="F9" s="208"/>
      <c r="G9" s="208"/>
      <c r="I9" s="208"/>
      <c r="J9" s="208"/>
      <c r="K9" s="222"/>
      <c r="L9" s="224"/>
      <c r="M9" s="226"/>
      <c r="N9" s="232"/>
      <c r="O9" s="232"/>
      <c r="P9" s="208"/>
      <c r="Q9" s="136"/>
      <c r="R9" s="214"/>
      <c r="S9" s="228"/>
      <c r="T9" s="230"/>
      <c r="U9" s="215"/>
      <c r="W9" s="47" t="s">
        <v>57</v>
      </c>
      <c r="X9" s="160"/>
      <c r="Y9" s="160"/>
      <c r="Z9" s="160"/>
      <c r="AA9" s="160"/>
      <c r="AB9" s="160"/>
    </row>
    <row r="10" spans="1:28" ht="15.05" thickBot="1">
      <c r="A10" s="234"/>
      <c r="B10" s="250"/>
      <c r="C10" s="237"/>
      <c r="E10" s="213"/>
      <c r="F10" s="208"/>
      <c r="G10" s="208"/>
      <c r="I10" s="208"/>
      <c r="J10" s="208"/>
      <c r="K10" s="222"/>
      <c r="L10" s="224"/>
      <c r="M10" s="226"/>
      <c r="N10" s="232"/>
      <c r="O10" s="232"/>
      <c r="P10" s="208"/>
      <c r="Q10" s="136"/>
      <c r="R10" s="214"/>
      <c r="S10" s="228"/>
      <c r="T10" s="230"/>
      <c r="U10" s="215"/>
      <c r="W10" s="138" t="s">
        <v>58</v>
      </c>
      <c r="X10" s="161"/>
      <c r="Y10" s="161"/>
      <c r="Z10" s="161"/>
      <c r="AA10" s="161"/>
      <c r="AB10" s="161"/>
    </row>
    <row r="11" spans="1:28" ht="15.65" customHeight="1" thickBot="1">
      <c r="A11" s="235"/>
      <c r="B11" s="251"/>
      <c r="C11" s="238"/>
      <c r="E11" s="213"/>
      <c r="F11" s="208"/>
      <c r="G11" s="208"/>
      <c r="I11" s="208"/>
      <c r="J11" s="208"/>
      <c r="K11" s="222"/>
      <c r="L11" s="224"/>
      <c r="M11" s="226"/>
      <c r="N11" s="232"/>
      <c r="O11" s="232"/>
      <c r="P11" s="208"/>
      <c r="Q11" s="134"/>
      <c r="R11" s="214"/>
      <c r="S11" s="228"/>
      <c r="T11" s="230"/>
      <c r="U11" s="215"/>
      <c r="W11" s="139" t="s">
        <v>8</v>
      </c>
      <c r="X11" s="162"/>
      <c r="Y11" s="162"/>
      <c r="Z11" s="162"/>
      <c r="AA11" s="162"/>
      <c r="AB11" s="162"/>
    </row>
    <row r="12" spans="1:28" ht="15.05" thickBot="1">
      <c r="A12" s="216">
        <v>3</v>
      </c>
      <c r="B12" s="209"/>
      <c r="C12" s="217"/>
      <c r="E12" s="218"/>
      <c r="F12" s="209"/>
      <c r="G12" s="209"/>
      <c r="I12" s="209"/>
      <c r="J12" s="209"/>
      <c r="K12" s="221"/>
      <c r="L12" s="223"/>
      <c r="M12" s="225"/>
      <c r="N12" s="231"/>
      <c r="O12" s="231"/>
      <c r="P12" s="209"/>
      <c r="R12" s="219"/>
      <c r="S12" s="227" t="str">
        <f t="shared" ref="S12" si="2">IF(R12&lt;&gt;"",SUM(X13:AB13),"")</f>
        <v/>
      </c>
      <c r="T12" s="229" t="str">
        <f t="shared" ref="T12" si="3">IF(AND(R12&lt;&gt;"",S12&lt;&gt;""),R12*S12,"")</f>
        <v/>
      </c>
      <c r="U12" s="210"/>
      <c r="W12" s="51" t="s">
        <v>72</v>
      </c>
      <c r="X12" s="153"/>
      <c r="Y12" s="153"/>
      <c r="Z12" s="153"/>
      <c r="AA12" s="153"/>
      <c r="AB12" s="153"/>
    </row>
    <row r="13" spans="1:28" ht="15.05" thickBot="1">
      <c r="A13" s="216"/>
      <c r="B13" s="209"/>
      <c r="C13" s="217"/>
      <c r="E13" s="218"/>
      <c r="F13" s="209"/>
      <c r="G13" s="209"/>
      <c r="I13" s="209"/>
      <c r="J13" s="209"/>
      <c r="K13" s="221"/>
      <c r="L13" s="223"/>
      <c r="M13" s="225"/>
      <c r="N13" s="231"/>
      <c r="O13" s="231"/>
      <c r="P13" s="209"/>
      <c r="R13" s="219"/>
      <c r="S13" s="227"/>
      <c r="T13" s="229"/>
      <c r="U13" s="210"/>
      <c r="W13" s="47" t="s">
        <v>73</v>
      </c>
      <c r="X13" s="154"/>
      <c r="Y13" s="154"/>
      <c r="Z13" s="154"/>
      <c r="AA13" s="154"/>
      <c r="AB13" s="154"/>
    </row>
    <row r="14" spans="1:28" ht="15.05" thickBot="1">
      <c r="A14" s="216"/>
      <c r="B14" s="209"/>
      <c r="C14" s="217"/>
      <c r="E14" s="218"/>
      <c r="F14" s="209"/>
      <c r="G14" s="209"/>
      <c r="I14" s="209"/>
      <c r="J14" s="209"/>
      <c r="K14" s="221"/>
      <c r="L14" s="223"/>
      <c r="M14" s="225"/>
      <c r="N14" s="231"/>
      <c r="O14" s="231"/>
      <c r="P14" s="209"/>
      <c r="R14" s="219"/>
      <c r="S14" s="227"/>
      <c r="T14" s="229"/>
      <c r="U14" s="210"/>
      <c r="W14" s="47" t="s">
        <v>57</v>
      </c>
      <c r="X14" s="155"/>
      <c r="Y14" s="155"/>
      <c r="Z14" s="155"/>
      <c r="AA14" s="155"/>
      <c r="AB14" s="155"/>
    </row>
    <row r="15" spans="1:28" ht="15.05" thickBot="1">
      <c r="A15" s="216"/>
      <c r="B15" s="209"/>
      <c r="C15" s="217"/>
      <c r="E15" s="218"/>
      <c r="F15" s="209"/>
      <c r="G15" s="209"/>
      <c r="I15" s="209"/>
      <c r="J15" s="209"/>
      <c r="K15" s="221"/>
      <c r="L15" s="223"/>
      <c r="M15" s="225"/>
      <c r="N15" s="231"/>
      <c r="O15" s="231"/>
      <c r="P15" s="209"/>
      <c r="R15" s="219"/>
      <c r="S15" s="227"/>
      <c r="T15" s="229"/>
      <c r="U15" s="210"/>
      <c r="W15" s="138" t="s">
        <v>58</v>
      </c>
      <c r="X15" s="156"/>
      <c r="Y15" s="156"/>
      <c r="Z15" s="156"/>
      <c r="AA15" s="156"/>
      <c r="AB15" s="156"/>
    </row>
    <row r="16" spans="1:28" ht="15.05" thickBot="1">
      <c r="A16" s="216"/>
      <c r="B16" s="209"/>
      <c r="C16" s="217"/>
      <c r="E16" s="218"/>
      <c r="F16" s="209"/>
      <c r="G16" s="209"/>
      <c r="I16" s="209"/>
      <c r="J16" s="209"/>
      <c r="K16" s="221"/>
      <c r="L16" s="223"/>
      <c r="M16" s="225"/>
      <c r="N16" s="231"/>
      <c r="O16" s="231"/>
      <c r="P16" s="209"/>
      <c r="R16" s="219"/>
      <c r="S16" s="227"/>
      <c r="T16" s="229"/>
      <c r="U16" s="210"/>
      <c r="W16" s="139" t="s">
        <v>8</v>
      </c>
      <c r="X16" s="157"/>
      <c r="Y16" s="157"/>
      <c r="Z16" s="157"/>
      <c r="AA16" s="157"/>
      <c r="AB16" s="157"/>
    </row>
    <row r="17" spans="1:28" ht="15.05" thickBot="1">
      <c r="A17" s="211">
        <v>4</v>
      </c>
      <c r="B17" s="220"/>
      <c r="C17" s="212"/>
      <c r="E17" s="213"/>
      <c r="F17" s="208"/>
      <c r="G17" s="208"/>
      <c r="I17" s="208"/>
      <c r="J17" s="208"/>
      <c r="K17" s="222"/>
      <c r="L17" s="224"/>
      <c r="M17" s="226"/>
      <c r="N17" s="232"/>
      <c r="O17" s="232"/>
      <c r="P17" s="208"/>
      <c r="R17" s="214"/>
      <c r="S17" s="228" t="str">
        <f t="shared" ref="S17" si="4">IF(R17&lt;&gt;"",SUM(X18:AB18),"")</f>
        <v/>
      </c>
      <c r="T17" s="230" t="str">
        <f t="shared" ref="T17" si="5">IF(AND(R17&lt;&gt;"",S17&lt;&gt;""),R17*S17,"")</f>
        <v/>
      </c>
      <c r="U17" s="215"/>
      <c r="W17" s="51" t="s">
        <v>72</v>
      </c>
      <c r="X17" s="158"/>
      <c r="Y17" s="158"/>
      <c r="Z17" s="158"/>
      <c r="AA17" s="158"/>
      <c r="AB17" s="158"/>
    </row>
    <row r="18" spans="1:28" ht="15.05" thickBot="1">
      <c r="A18" s="211"/>
      <c r="B18" s="220"/>
      <c r="C18" s="212"/>
      <c r="E18" s="213"/>
      <c r="F18" s="208"/>
      <c r="G18" s="208"/>
      <c r="I18" s="208"/>
      <c r="J18" s="208"/>
      <c r="K18" s="222"/>
      <c r="L18" s="224"/>
      <c r="M18" s="226"/>
      <c r="N18" s="232"/>
      <c r="O18" s="232"/>
      <c r="P18" s="208"/>
      <c r="R18" s="214"/>
      <c r="S18" s="228"/>
      <c r="T18" s="230"/>
      <c r="U18" s="215"/>
      <c r="W18" s="47" t="s">
        <v>73</v>
      </c>
      <c r="X18" s="159"/>
      <c r="Y18" s="159"/>
      <c r="Z18" s="159"/>
      <c r="AA18" s="159"/>
      <c r="AB18" s="159"/>
    </row>
    <row r="19" spans="1:28" ht="15.05" thickBot="1">
      <c r="A19" s="211"/>
      <c r="B19" s="220"/>
      <c r="C19" s="212"/>
      <c r="E19" s="213"/>
      <c r="F19" s="208"/>
      <c r="G19" s="208"/>
      <c r="I19" s="208"/>
      <c r="J19" s="208"/>
      <c r="K19" s="222"/>
      <c r="L19" s="224"/>
      <c r="M19" s="226"/>
      <c r="N19" s="232"/>
      <c r="O19" s="232"/>
      <c r="P19" s="208"/>
      <c r="R19" s="214"/>
      <c r="S19" s="228"/>
      <c r="T19" s="230"/>
      <c r="U19" s="215"/>
      <c r="W19" s="47" t="s">
        <v>57</v>
      </c>
      <c r="X19" s="160"/>
      <c r="Y19" s="160"/>
      <c r="Z19" s="160"/>
      <c r="AA19" s="160"/>
      <c r="AB19" s="160"/>
    </row>
    <row r="20" spans="1:28" ht="15.05" thickBot="1">
      <c r="A20" s="211"/>
      <c r="B20" s="220"/>
      <c r="C20" s="212"/>
      <c r="E20" s="213"/>
      <c r="F20" s="208"/>
      <c r="G20" s="208"/>
      <c r="I20" s="208"/>
      <c r="J20" s="208"/>
      <c r="K20" s="222"/>
      <c r="L20" s="224"/>
      <c r="M20" s="226"/>
      <c r="N20" s="232"/>
      <c r="O20" s="232"/>
      <c r="P20" s="208"/>
      <c r="R20" s="214"/>
      <c r="S20" s="228"/>
      <c r="T20" s="230"/>
      <c r="U20" s="215"/>
      <c r="W20" s="138" t="s">
        <v>58</v>
      </c>
      <c r="X20" s="161"/>
      <c r="Y20" s="161"/>
      <c r="Z20" s="161"/>
      <c r="AA20" s="161"/>
      <c r="AB20" s="161"/>
    </row>
    <row r="21" spans="1:28" ht="15.05" thickBot="1">
      <c r="A21" s="211"/>
      <c r="B21" s="220"/>
      <c r="C21" s="212"/>
      <c r="E21" s="213"/>
      <c r="F21" s="208"/>
      <c r="G21" s="208"/>
      <c r="I21" s="208"/>
      <c r="J21" s="208"/>
      <c r="K21" s="222"/>
      <c r="L21" s="224"/>
      <c r="M21" s="226"/>
      <c r="N21" s="232"/>
      <c r="O21" s="232"/>
      <c r="P21" s="208"/>
      <c r="R21" s="214"/>
      <c r="S21" s="228"/>
      <c r="T21" s="230"/>
      <c r="U21" s="215"/>
      <c r="W21" s="139" t="s">
        <v>8</v>
      </c>
      <c r="X21" s="162"/>
      <c r="Y21" s="162"/>
      <c r="Z21" s="162"/>
      <c r="AA21" s="162"/>
      <c r="AB21" s="162"/>
    </row>
    <row r="22" spans="1:28" ht="15.05" thickBot="1">
      <c r="A22" s="216">
        <v>5</v>
      </c>
      <c r="B22" s="209"/>
      <c r="C22" s="217"/>
      <c r="E22" s="218"/>
      <c r="F22" s="209"/>
      <c r="G22" s="209"/>
      <c r="I22" s="209"/>
      <c r="J22" s="209"/>
      <c r="K22" s="221"/>
      <c r="L22" s="223"/>
      <c r="M22" s="225"/>
      <c r="N22" s="231"/>
      <c r="O22" s="231"/>
      <c r="P22" s="209"/>
      <c r="R22" s="219"/>
      <c r="S22" s="227" t="str">
        <f t="shared" ref="S22" si="6">IF(R22&lt;&gt;"",SUM(X23:AB23),"")</f>
        <v/>
      </c>
      <c r="T22" s="229" t="str">
        <f t="shared" ref="T22" si="7">IF(AND(R22&lt;&gt;"",S22&lt;&gt;""),R22*S22,"")</f>
        <v/>
      </c>
      <c r="U22" s="210"/>
      <c r="W22" s="51" t="s">
        <v>72</v>
      </c>
      <c r="X22" s="153"/>
      <c r="Y22" s="153"/>
      <c r="Z22" s="153"/>
      <c r="AA22" s="153"/>
      <c r="AB22" s="153"/>
    </row>
    <row r="23" spans="1:28" ht="15.05" thickBot="1">
      <c r="A23" s="216"/>
      <c r="B23" s="209"/>
      <c r="C23" s="217"/>
      <c r="E23" s="218"/>
      <c r="F23" s="209"/>
      <c r="G23" s="209"/>
      <c r="I23" s="209"/>
      <c r="J23" s="209"/>
      <c r="K23" s="221"/>
      <c r="L23" s="223"/>
      <c r="M23" s="225"/>
      <c r="N23" s="231"/>
      <c r="O23" s="231"/>
      <c r="P23" s="209"/>
      <c r="R23" s="219"/>
      <c r="S23" s="227"/>
      <c r="T23" s="229"/>
      <c r="U23" s="210"/>
      <c r="W23" s="47" t="s">
        <v>73</v>
      </c>
      <c r="X23" s="154"/>
      <c r="Y23" s="154"/>
      <c r="Z23" s="154"/>
      <c r="AA23" s="154"/>
      <c r="AB23" s="154"/>
    </row>
    <row r="24" spans="1:28" ht="15.05" thickBot="1">
      <c r="A24" s="216"/>
      <c r="B24" s="209"/>
      <c r="C24" s="217"/>
      <c r="E24" s="218"/>
      <c r="F24" s="209"/>
      <c r="G24" s="209"/>
      <c r="I24" s="209"/>
      <c r="J24" s="209"/>
      <c r="K24" s="221"/>
      <c r="L24" s="223"/>
      <c r="M24" s="225"/>
      <c r="N24" s="231"/>
      <c r="O24" s="231"/>
      <c r="P24" s="209"/>
      <c r="R24" s="219"/>
      <c r="S24" s="227"/>
      <c r="T24" s="229"/>
      <c r="U24" s="210"/>
      <c r="W24" s="47" t="s">
        <v>57</v>
      </c>
      <c r="X24" s="155"/>
      <c r="Y24" s="155"/>
      <c r="Z24" s="155"/>
      <c r="AA24" s="155"/>
      <c r="AB24" s="155"/>
    </row>
    <row r="25" spans="1:28" ht="15.05" thickBot="1">
      <c r="A25" s="216"/>
      <c r="B25" s="209"/>
      <c r="C25" s="217"/>
      <c r="E25" s="218"/>
      <c r="F25" s="209"/>
      <c r="G25" s="209"/>
      <c r="I25" s="209"/>
      <c r="J25" s="209"/>
      <c r="K25" s="221"/>
      <c r="L25" s="223"/>
      <c r="M25" s="225"/>
      <c r="N25" s="231"/>
      <c r="O25" s="231"/>
      <c r="P25" s="209"/>
      <c r="R25" s="219"/>
      <c r="S25" s="227"/>
      <c r="T25" s="229"/>
      <c r="U25" s="210"/>
      <c r="W25" s="138" t="s">
        <v>58</v>
      </c>
      <c r="X25" s="156"/>
      <c r="Y25" s="156"/>
      <c r="Z25" s="156"/>
      <c r="AA25" s="156"/>
      <c r="AB25" s="156"/>
    </row>
    <row r="26" spans="1:28" ht="15.05" thickBot="1">
      <c r="A26" s="216"/>
      <c r="B26" s="209"/>
      <c r="C26" s="217"/>
      <c r="E26" s="218"/>
      <c r="F26" s="209"/>
      <c r="G26" s="209"/>
      <c r="I26" s="209"/>
      <c r="J26" s="209"/>
      <c r="K26" s="221"/>
      <c r="L26" s="223"/>
      <c r="M26" s="225"/>
      <c r="N26" s="231"/>
      <c r="O26" s="231"/>
      <c r="P26" s="209"/>
      <c r="R26" s="219"/>
      <c r="S26" s="227"/>
      <c r="T26" s="229"/>
      <c r="U26" s="210"/>
      <c r="W26" s="139" t="s">
        <v>8</v>
      </c>
      <c r="X26" s="157"/>
      <c r="Y26" s="157"/>
      <c r="Z26" s="157"/>
      <c r="AA26" s="157"/>
      <c r="AB26" s="157"/>
    </row>
    <row r="27" spans="1:28" ht="15.05" thickBot="1">
      <c r="A27" s="211">
        <v>6</v>
      </c>
      <c r="B27" s="220"/>
      <c r="C27" s="212"/>
      <c r="E27" s="213"/>
      <c r="F27" s="208"/>
      <c r="G27" s="208"/>
      <c r="I27" s="208"/>
      <c r="J27" s="208"/>
      <c r="K27" s="222"/>
      <c r="L27" s="224"/>
      <c r="M27" s="226"/>
      <c r="N27" s="232"/>
      <c r="O27" s="232"/>
      <c r="P27" s="208"/>
      <c r="R27" s="214"/>
      <c r="S27" s="228" t="str">
        <f t="shared" ref="S27" si="8">IF(R27&lt;&gt;"",SUM(X28:AB28),"")</f>
        <v/>
      </c>
      <c r="T27" s="230" t="str">
        <f t="shared" ref="T27" si="9">IF(AND(R27&lt;&gt;"",S27&lt;&gt;""),R27*S27,"")</f>
        <v/>
      </c>
      <c r="U27" s="215"/>
      <c r="W27" s="51" t="s">
        <v>72</v>
      </c>
      <c r="X27" s="158"/>
      <c r="Y27" s="158"/>
      <c r="Z27" s="158"/>
      <c r="AA27" s="158"/>
      <c r="AB27" s="158"/>
    </row>
    <row r="28" spans="1:28" ht="15.05" thickBot="1">
      <c r="A28" s="211"/>
      <c r="B28" s="220"/>
      <c r="C28" s="212"/>
      <c r="E28" s="213"/>
      <c r="F28" s="208"/>
      <c r="G28" s="208"/>
      <c r="I28" s="208"/>
      <c r="J28" s="208"/>
      <c r="K28" s="222"/>
      <c r="L28" s="224"/>
      <c r="M28" s="226"/>
      <c r="N28" s="232"/>
      <c r="O28" s="232"/>
      <c r="P28" s="208"/>
      <c r="R28" s="214"/>
      <c r="S28" s="228"/>
      <c r="T28" s="230"/>
      <c r="U28" s="215"/>
      <c r="W28" s="47" t="s">
        <v>73</v>
      </c>
      <c r="X28" s="159"/>
      <c r="Y28" s="159"/>
      <c r="Z28" s="159"/>
      <c r="AA28" s="159"/>
      <c r="AB28" s="159"/>
    </row>
    <row r="29" spans="1:28" ht="15.05" thickBot="1">
      <c r="A29" s="211"/>
      <c r="B29" s="220"/>
      <c r="C29" s="212"/>
      <c r="E29" s="213"/>
      <c r="F29" s="208"/>
      <c r="G29" s="208"/>
      <c r="I29" s="208"/>
      <c r="J29" s="208"/>
      <c r="K29" s="222"/>
      <c r="L29" s="224"/>
      <c r="M29" s="226"/>
      <c r="N29" s="232"/>
      <c r="O29" s="232"/>
      <c r="P29" s="208"/>
      <c r="R29" s="214"/>
      <c r="S29" s="228"/>
      <c r="T29" s="230"/>
      <c r="U29" s="215"/>
      <c r="W29" s="47" t="s">
        <v>57</v>
      </c>
      <c r="X29" s="160"/>
      <c r="Y29" s="160"/>
      <c r="Z29" s="160"/>
      <c r="AA29" s="160"/>
      <c r="AB29" s="160"/>
    </row>
    <row r="30" spans="1:28" ht="15.05" thickBot="1">
      <c r="A30" s="211"/>
      <c r="B30" s="220"/>
      <c r="C30" s="212"/>
      <c r="E30" s="213"/>
      <c r="F30" s="208"/>
      <c r="G30" s="208"/>
      <c r="I30" s="208"/>
      <c r="J30" s="208"/>
      <c r="K30" s="222"/>
      <c r="L30" s="224"/>
      <c r="M30" s="226"/>
      <c r="N30" s="232"/>
      <c r="O30" s="232"/>
      <c r="P30" s="208"/>
      <c r="R30" s="214"/>
      <c r="S30" s="228"/>
      <c r="T30" s="230"/>
      <c r="U30" s="215"/>
      <c r="W30" s="138" t="s">
        <v>58</v>
      </c>
      <c r="X30" s="161"/>
      <c r="Y30" s="161"/>
      <c r="Z30" s="161"/>
      <c r="AA30" s="161"/>
      <c r="AB30" s="161"/>
    </row>
    <row r="31" spans="1:28" ht="15.05" thickBot="1">
      <c r="A31" s="211"/>
      <c r="B31" s="220"/>
      <c r="C31" s="212"/>
      <c r="E31" s="213"/>
      <c r="F31" s="208"/>
      <c r="G31" s="208"/>
      <c r="I31" s="208"/>
      <c r="J31" s="208"/>
      <c r="K31" s="222"/>
      <c r="L31" s="224"/>
      <c r="M31" s="226"/>
      <c r="N31" s="232"/>
      <c r="O31" s="232"/>
      <c r="P31" s="208"/>
      <c r="R31" s="214"/>
      <c r="S31" s="228"/>
      <c r="T31" s="230"/>
      <c r="U31" s="215"/>
      <c r="W31" s="139" t="s">
        <v>8</v>
      </c>
      <c r="X31" s="162"/>
      <c r="Y31" s="162"/>
      <c r="Z31" s="162"/>
      <c r="AA31" s="162"/>
      <c r="AB31" s="162"/>
    </row>
    <row r="32" spans="1:28" ht="15.05" thickBot="1">
      <c r="A32" s="216">
        <v>7</v>
      </c>
      <c r="B32" s="209"/>
      <c r="C32" s="217"/>
      <c r="E32" s="218"/>
      <c r="F32" s="209"/>
      <c r="G32" s="209"/>
      <c r="I32" s="209"/>
      <c r="J32" s="209"/>
      <c r="K32" s="221"/>
      <c r="L32" s="223"/>
      <c r="M32" s="225"/>
      <c r="N32" s="231"/>
      <c r="O32" s="231"/>
      <c r="P32" s="209"/>
      <c r="R32" s="219"/>
      <c r="S32" s="227" t="str">
        <f t="shared" ref="S32" si="10">IF(R32&lt;&gt;"",SUM(X33:AB33),"")</f>
        <v/>
      </c>
      <c r="T32" s="229" t="str">
        <f t="shared" ref="T32" si="11">IF(AND(R32&lt;&gt;"",S32&lt;&gt;""),R32*S32,"")</f>
        <v/>
      </c>
      <c r="U32" s="210"/>
      <c r="W32" s="51" t="s">
        <v>72</v>
      </c>
      <c r="X32" s="153"/>
      <c r="Y32" s="153"/>
      <c r="Z32" s="153"/>
      <c r="AA32" s="153"/>
      <c r="AB32" s="153"/>
    </row>
    <row r="33" spans="1:28" ht="15.05" thickBot="1">
      <c r="A33" s="216"/>
      <c r="B33" s="209"/>
      <c r="C33" s="217"/>
      <c r="E33" s="218"/>
      <c r="F33" s="209"/>
      <c r="G33" s="209"/>
      <c r="I33" s="209"/>
      <c r="J33" s="209"/>
      <c r="K33" s="221"/>
      <c r="L33" s="223"/>
      <c r="M33" s="225"/>
      <c r="N33" s="231"/>
      <c r="O33" s="231"/>
      <c r="P33" s="209"/>
      <c r="R33" s="219"/>
      <c r="S33" s="227"/>
      <c r="T33" s="229"/>
      <c r="U33" s="210"/>
      <c r="W33" s="47" t="s">
        <v>73</v>
      </c>
      <c r="X33" s="154"/>
      <c r="Y33" s="154"/>
      <c r="Z33" s="154"/>
      <c r="AA33" s="154"/>
      <c r="AB33" s="154"/>
    </row>
    <row r="34" spans="1:28" ht="15.05" thickBot="1">
      <c r="A34" s="216"/>
      <c r="B34" s="209"/>
      <c r="C34" s="217"/>
      <c r="E34" s="218"/>
      <c r="F34" s="209"/>
      <c r="G34" s="209"/>
      <c r="I34" s="209"/>
      <c r="J34" s="209"/>
      <c r="K34" s="221"/>
      <c r="L34" s="223"/>
      <c r="M34" s="225"/>
      <c r="N34" s="231"/>
      <c r="O34" s="231"/>
      <c r="P34" s="209"/>
      <c r="R34" s="219"/>
      <c r="S34" s="227"/>
      <c r="T34" s="229"/>
      <c r="U34" s="210"/>
      <c r="W34" s="47" t="s">
        <v>57</v>
      </c>
      <c r="X34" s="155"/>
      <c r="Y34" s="155"/>
      <c r="Z34" s="155"/>
      <c r="AA34" s="155"/>
      <c r="AB34" s="155"/>
    </row>
    <row r="35" spans="1:28" ht="15.05" thickBot="1">
      <c r="A35" s="216"/>
      <c r="B35" s="209"/>
      <c r="C35" s="217"/>
      <c r="E35" s="218"/>
      <c r="F35" s="209"/>
      <c r="G35" s="209"/>
      <c r="I35" s="209"/>
      <c r="J35" s="209"/>
      <c r="K35" s="221"/>
      <c r="L35" s="223"/>
      <c r="M35" s="225"/>
      <c r="N35" s="231"/>
      <c r="O35" s="231"/>
      <c r="P35" s="209"/>
      <c r="R35" s="219"/>
      <c r="S35" s="227"/>
      <c r="T35" s="229"/>
      <c r="U35" s="210"/>
      <c r="W35" s="138" t="s">
        <v>58</v>
      </c>
      <c r="X35" s="156"/>
      <c r="Y35" s="156"/>
      <c r="Z35" s="156"/>
      <c r="AA35" s="156"/>
      <c r="AB35" s="156"/>
    </row>
    <row r="36" spans="1:28" ht="15.05" thickBot="1">
      <c r="A36" s="216"/>
      <c r="B36" s="209"/>
      <c r="C36" s="217"/>
      <c r="E36" s="218"/>
      <c r="F36" s="209"/>
      <c r="G36" s="209"/>
      <c r="I36" s="209"/>
      <c r="J36" s="209"/>
      <c r="K36" s="221"/>
      <c r="L36" s="223"/>
      <c r="M36" s="225"/>
      <c r="N36" s="231"/>
      <c r="O36" s="231"/>
      <c r="P36" s="209"/>
      <c r="R36" s="219"/>
      <c r="S36" s="227"/>
      <c r="T36" s="229"/>
      <c r="U36" s="210"/>
      <c r="W36" s="139" t="s">
        <v>8</v>
      </c>
      <c r="X36" s="157"/>
      <c r="Y36" s="157"/>
      <c r="Z36" s="157"/>
      <c r="AA36" s="157"/>
      <c r="AB36" s="157"/>
    </row>
    <row r="37" spans="1:28" ht="15.05" thickBot="1">
      <c r="A37" s="211">
        <v>8</v>
      </c>
      <c r="B37" s="220"/>
      <c r="C37" s="212"/>
      <c r="E37" s="213"/>
      <c r="F37" s="208"/>
      <c r="G37" s="208"/>
      <c r="I37" s="208"/>
      <c r="J37" s="208"/>
      <c r="K37" s="222"/>
      <c r="L37" s="224"/>
      <c r="M37" s="226"/>
      <c r="N37" s="232"/>
      <c r="O37" s="232"/>
      <c r="P37" s="208"/>
      <c r="R37" s="214"/>
      <c r="S37" s="228" t="str">
        <f t="shared" ref="S37" si="12">IF(R37&lt;&gt;"",SUM(X38:AB38),"")</f>
        <v/>
      </c>
      <c r="T37" s="230" t="str">
        <f t="shared" ref="T37" si="13">IF(AND(R37&lt;&gt;"",S37&lt;&gt;""),R37*S37,"")</f>
        <v/>
      </c>
      <c r="U37" s="215"/>
      <c r="W37" s="51" t="s">
        <v>72</v>
      </c>
      <c r="X37" s="158"/>
      <c r="Y37" s="158"/>
      <c r="Z37" s="158"/>
      <c r="AA37" s="158"/>
      <c r="AB37" s="158"/>
    </row>
    <row r="38" spans="1:28" ht="15.05" thickBot="1">
      <c r="A38" s="211"/>
      <c r="B38" s="220"/>
      <c r="C38" s="212"/>
      <c r="E38" s="213"/>
      <c r="F38" s="208"/>
      <c r="G38" s="208"/>
      <c r="I38" s="208"/>
      <c r="J38" s="208"/>
      <c r="K38" s="222"/>
      <c r="L38" s="224"/>
      <c r="M38" s="226"/>
      <c r="N38" s="232"/>
      <c r="O38" s="232"/>
      <c r="P38" s="208"/>
      <c r="R38" s="214"/>
      <c r="S38" s="228"/>
      <c r="T38" s="230"/>
      <c r="U38" s="215"/>
      <c r="W38" s="47" t="s">
        <v>73</v>
      </c>
      <c r="X38" s="159"/>
      <c r="Y38" s="159"/>
      <c r="Z38" s="159"/>
      <c r="AA38" s="159"/>
      <c r="AB38" s="159"/>
    </row>
    <row r="39" spans="1:28" ht="15.05" thickBot="1">
      <c r="A39" s="211"/>
      <c r="B39" s="220"/>
      <c r="C39" s="212"/>
      <c r="E39" s="213"/>
      <c r="F39" s="208"/>
      <c r="G39" s="208"/>
      <c r="I39" s="208"/>
      <c r="J39" s="208"/>
      <c r="K39" s="222"/>
      <c r="L39" s="224"/>
      <c r="M39" s="226"/>
      <c r="N39" s="232"/>
      <c r="O39" s="232"/>
      <c r="P39" s="208"/>
      <c r="R39" s="214"/>
      <c r="S39" s="228"/>
      <c r="T39" s="230"/>
      <c r="U39" s="215"/>
      <c r="W39" s="47" t="s">
        <v>57</v>
      </c>
      <c r="X39" s="160"/>
      <c r="Y39" s="160"/>
      <c r="Z39" s="160"/>
      <c r="AA39" s="160"/>
      <c r="AB39" s="160"/>
    </row>
    <row r="40" spans="1:28" ht="15.05" thickBot="1">
      <c r="A40" s="211"/>
      <c r="B40" s="220"/>
      <c r="C40" s="212"/>
      <c r="E40" s="213"/>
      <c r="F40" s="208"/>
      <c r="G40" s="208"/>
      <c r="I40" s="208"/>
      <c r="J40" s="208"/>
      <c r="K40" s="222"/>
      <c r="L40" s="224"/>
      <c r="M40" s="226"/>
      <c r="N40" s="232"/>
      <c r="O40" s="232"/>
      <c r="P40" s="208"/>
      <c r="R40" s="214"/>
      <c r="S40" s="228"/>
      <c r="T40" s="230"/>
      <c r="U40" s="215"/>
      <c r="W40" s="138" t="s">
        <v>58</v>
      </c>
      <c r="X40" s="161"/>
      <c r="Y40" s="161"/>
      <c r="Z40" s="161"/>
      <c r="AA40" s="161"/>
      <c r="AB40" s="161"/>
    </row>
    <row r="41" spans="1:28" ht="15.05" thickBot="1">
      <c r="A41" s="211"/>
      <c r="B41" s="220"/>
      <c r="C41" s="212"/>
      <c r="E41" s="213"/>
      <c r="F41" s="208"/>
      <c r="G41" s="208"/>
      <c r="I41" s="208"/>
      <c r="J41" s="208"/>
      <c r="K41" s="222"/>
      <c r="L41" s="224"/>
      <c r="M41" s="226"/>
      <c r="N41" s="232"/>
      <c r="O41" s="232"/>
      <c r="P41" s="208"/>
      <c r="R41" s="214"/>
      <c r="S41" s="228"/>
      <c r="T41" s="230"/>
      <c r="U41" s="215"/>
      <c r="W41" s="139" t="s">
        <v>8</v>
      </c>
      <c r="X41" s="162"/>
      <c r="Y41" s="162"/>
      <c r="Z41" s="162"/>
      <c r="AA41" s="162"/>
      <c r="AB41" s="162"/>
    </row>
    <row r="42" spans="1:28" ht="15.05" thickBot="1">
      <c r="A42" s="216">
        <v>9</v>
      </c>
      <c r="B42" s="209"/>
      <c r="C42" s="217"/>
      <c r="E42" s="218"/>
      <c r="F42" s="209"/>
      <c r="G42" s="209"/>
      <c r="I42" s="209"/>
      <c r="J42" s="209"/>
      <c r="K42" s="221"/>
      <c r="L42" s="223"/>
      <c r="M42" s="225"/>
      <c r="N42" s="231"/>
      <c r="O42" s="231"/>
      <c r="P42" s="209"/>
      <c r="R42" s="219"/>
      <c r="S42" s="227" t="str">
        <f t="shared" ref="S42" si="14">IF(R42&lt;&gt;"",SUM(X43:AB43),"")</f>
        <v/>
      </c>
      <c r="T42" s="229" t="str">
        <f t="shared" ref="T42" si="15">IF(AND(R42&lt;&gt;"",S42&lt;&gt;""),R42*S42,"")</f>
        <v/>
      </c>
      <c r="U42" s="210"/>
      <c r="W42" s="51" t="s">
        <v>72</v>
      </c>
      <c r="X42" s="153"/>
      <c r="Y42" s="153"/>
      <c r="Z42" s="153"/>
      <c r="AA42" s="153"/>
      <c r="AB42" s="153"/>
    </row>
    <row r="43" spans="1:28" ht="15.05" thickBot="1">
      <c r="A43" s="216"/>
      <c r="B43" s="209"/>
      <c r="C43" s="217"/>
      <c r="E43" s="218"/>
      <c r="F43" s="209"/>
      <c r="G43" s="209"/>
      <c r="I43" s="209"/>
      <c r="J43" s="209"/>
      <c r="K43" s="221"/>
      <c r="L43" s="223"/>
      <c r="M43" s="225"/>
      <c r="N43" s="231"/>
      <c r="O43" s="231"/>
      <c r="P43" s="209"/>
      <c r="R43" s="219"/>
      <c r="S43" s="227"/>
      <c r="T43" s="229"/>
      <c r="U43" s="210"/>
      <c r="W43" s="47" t="s">
        <v>73</v>
      </c>
      <c r="X43" s="154"/>
      <c r="Y43" s="154"/>
      <c r="Z43" s="154"/>
      <c r="AA43" s="154"/>
      <c r="AB43" s="154"/>
    </row>
    <row r="44" spans="1:28" ht="15.05" thickBot="1">
      <c r="A44" s="216"/>
      <c r="B44" s="209"/>
      <c r="C44" s="217"/>
      <c r="E44" s="218"/>
      <c r="F44" s="209"/>
      <c r="G44" s="209"/>
      <c r="I44" s="209"/>
      <c r="J44" s="209"/>
      <c r="K44" s="221"/>
      <c r="L44" s="223"/>
      <c r="M44" s="225"/>
      <c r="N44" s="231"/>
      <c r="O44" s="231"/>
      <c r="P44" s="209"/>
      <c r="R44" s="219"/>
      <c r="S44" s="227"/>
      <c r="T44" s="229"/>
      <c r="U44" s="210"/>
      <c r="W44" s="47" t="s">
        <v>57</v>
      </c>
      <c r="X44" s="155"/>
      <c r="Y44" s="155"/>
      <c r="Z44" s="155"/>
      <c r="AA44" s="155"/>
      <c r="AB44" s="155"/>
    </row>
    <row r="45" spans="1:28" ht="15.05" thickBot="1">
      <c r="A45" s="216"/>
      <c r="B45" s="209"/>
      <c r="C45" s="217"/>
      <c r="E45" s="218"/>
      <c r="F45" s="209"/>
      <c r="G45" s="209"/>
      <c r="I45" s="209"/>
      <c r="J45" s="209"/>
      <c r="K45" s="221"/>
      <c r="L45" s="223"/>
      <c r="M45" s="225"/>
      <c r="N45" s="231"/>
      <c r="O45" s="231"/>
      <c r="P45" s="209"/>
      <c r="R45" s="219"/>
      <c r="S45" s="227"/>
      <c r="T45" s="229"/>
      <c r="U45" s="210"/>
      <c r="W45" s="138" t="s">
        <v>58</v>
      </c>
      <c r="X45" s="156"/>
      <c r="Y45" s="156"/>
      <c r="Z45" s="156"/>
      <c r="AA45" s="156"/>
      <c r="AB45" s="156"/>
    </row>
    <row r="46" spans="1:28" ht="15.05" thickBot="1">
      <c r="A46" s="216"/>
      <c r="B46" s="209"/>
      <c r="C46" s="217"/>
      <c r="E46" s="218"/>
      <c r="F46" s="209"/>
      <c r="G46" s="209"/>
      <c r="I46" s="209"/>
      <c r="J46" s="209"/>
      <c r="K46" s="221"/>
      <c r="L46" s="223"/>
      <c r="M46" s="225"/>
      <c r="N46" s="231"/>
      <c r="O46" s="231"/>
      <c r="P46" s="209"/>
      <c r="R46" s="219"/>
      <c r="S46" s="227"/>
      <c r="T46" s="229"/>
      <c r="U46" s="210"/>
      <c r="W46" s="139" t="s">
        <v>8</v>
      </c>
      <c r="X46" s="157"/>
      <c r="Y46" s="157"/>
      <c r="Z46" s="157"/>
      <c r="AA46" s="157"/>
      <c r="AB46" s="157"/>
    </row>
    <row r="47" spans="1:28" ht="15.05" thickBot="1">
      <c r="A47" s="211">
        <v>10</v>
      </c>
      <c r="B47" s="220"/>
      <c r="C47" s="212"/>
      <c r="E47" s="213"/>
      <c r="F47" s="208"/>
      <c r="G47" s="208"/>
      <c r="I47" s="208"/>
      <c r="J47" s="208"/>
      <c r="K47" s="222"/>
      <c r="L47" s="224"/>
      <c r="M47" s="226"/>
      <c r="N47" s="232"/>
      <c r="O47" s="232"/>
      <c r="P47" s="208"/>
      <c r="R47" s="214"/>
      <c r="S47" s="228" t="str">
        <f t="shared" ref="S47" si="16">IF(R47&lt;&gt;"",SUM(X48:AB48),"")</f>
        <v/>
      </c>
      <c r="T47" s="230" t="str">
        <f t="shared" ref="T47" si="17">IF(AND(R47&lt;&gt;"",S47&lt;&gt;""),R47*S47,"")</f>
        <v/>
      </c>
      <c r="U47" s="215"/>
      <c r="W47" s="51" t="s">
        <v>72</v>
      </c>
      <c r="X47" s="158"/>
      <c r="Y47" s="158"/>
      <c r="Z47" s="158"/>
      <c r="AA47" s="158"/>
      <c r="AB47" s="158"/>
    </row>
    <row r="48" spans="1:28" ht="15.05" thickBot="1">
      <c r="A48" s="211"/>
      <c r="B48" s="220"/>
      <c r="C48" s="212"/>
      <c r="E48" s="213"/>
      <c r="F48" s="208"/>
      <c r="G48" s="208"/>
      <c r="I48" s="208"/>
      <c r="J48" s="208"/>
      <c r="K48" s="222"/>
      <c r="L48" s="224"/>
      <c r="M48" s="226"/>
      <c r="N48" s="232"/>
      <c r="O48" s="232"/>
      <c r="P48" s="208"/>
      <c r="R48" s="214"/>
      <c r="S48" s="228"/>
      <c r="T48" s="230"/>
      <c r="U48" s="215"/>
      <c r="W48" s="47" t="s">
        <v>73</v>
      </c>
      <c r="X48" s="159"/>
      <c r="Y48" s="159"/>
      <c r="Z48" s="159"/>
      <c r="AA48" s="159"/>
      <c r="AB48" s="159"/>
    </row>
    <row r="49" spans="1:28" ht="15.05" thickBot="1">
      <c r="A49" s="211"/>
      <c r="B49" s="220"/>
      <c r="C49" s="212"/>
      <c r="E49" s="213"/>
      <c r="F49" s="208"/>
      <c r="G49" s="208"/>
      <c r="I49" s="208"/>
      <c r="J49" s="208"/>
      <c r="K49" s="222"/>
      <c r="L49" s="224"/>
      <c r="M49" s="226"/>
      <c r="N49" s="232"/>
      <c r="O49" s="232"/>
      <c r="P49" s="208"/>
      <c r="R49" s="214"/>
      <c r="S49" s="228"/>
      <c r="T49" s="230"/>
      <c r="U49" s="215"/>
      <c r="W49" s="47" t="s">
        <v>57</v>
      </c>
      <c r="X49" s="160"/>
      <c r="Y49" s="160"/>
      <c r="Z49" s="160"/>
      <c r="AA49" s="160"/>
      <c r="AB49" s="160"/>
    </row>
    <row r="50" spans="1:28" ht="15.05" thickBot="1">
      <c r="A50" s="211"/>
      <c r="B50" s="220"/>
      <c r="C50" s="212"/>
      <c r="E50" s="213"/>
      <c r="F50" s="208"/>
      <c r="G50" s="208"/>
      <c r="I50" s="208"/>
      <c r="J50" s="208"/>
      <c r="K50" s="222"/>
      <c r="L50" s="224"/>
      <c r="M50" s="226"/>
      <c r="N50" s="232"/>
      <c r="O50" s="232"/>
      <c r="P50" s="208"/>
      <c r="R50" s="214"/>
      <c r="S50" s="228"/>
      <c r="T50" s="230"/>
      <c r="U50" s="215"/>
      <c r="W50" s="138" t="s">
        <v>58</v>
      </c>
      <c r="X50" s="161"/>
      <c r="Y50" s="161"/>
      <c r="Z50" s="161"/>
      <c r="AA50" s="161"/>
      <c r="AB50" s="161"/>
    </row>
    <row r="51" spans="1:28" ht="15.05" thickBot="1">
      <c r="A51" s="211"/>
      <c r="B51" s="220"/>
      <c r="C51" s="212"/>
      <c r="E51" s="213"/>
      <c r="F51" s="208"/>
      <c r="G51" s="208"/>
      <c r="I51" s="208"/>
      <c r="J51" s="208"/>
      <c r="K51" s="222"/>
      <c r="L51" s="224"/>
      <c r="M51" s="226"/>
      <c r="N51" s="232"/>
      <c r="O51" s="232"/>
      <c r="P51" s="208"/>
      <c r="R51" s="214"/>
      <c r="S51" s="228"/>
      <c r="T51" s="230"/>
      <c r="U51" s="215"/>
      <c r="W51" s="139" t="s">
        <v>8</v>
      </c>
      <c r="X51" s="162"/>
      <c r="Y51" s="162"/>
      <c r="Z51" s="162"/>
      <c r="AA51" s="162"/>
      <c r="AB51" s="162"/>
    </row>
    <row r="52" spans="1:28" ht="15.05" thickBot="1">
      <c r="A52" s="216">
        <v>11</v>
      </c>
      <c r="B52" s="209"/>
      <c r="C52" s="217"/>
      <c r="E52" s="218"/>
      <c r="F52" s="209"/>
      <c r="G52" s="209"/>
      <c r="I52" s="209"/>
      <c r="J52" s="209"/>
      <c r="K52" s="221"/>
      <c r="L52" s="223"/>
      <c r="M52" s="225"/>
      <c r="N52" s="231"/>
      <c r="O52" s="231"/>
      <c r="P52" s="209"/>
      <c r="R52" s="219"/>
      <c r="S52" s="227" t="str">
        <f t="shared" ref="S52" si="18">IF(R52&lt;&gt;"",SUM(X53:AB53),"")</f>
        <v/>
      </c>
      <c r="T52" s="229" t="str">
        <f t="shared" ref="T52" si="19">IF(AND(R52&lt;&gt;"",S52&lt;&gt;""),R52*S52,"")</f>
        <v/>
      </c>
      <c r="U52" s="210"/>
      <c r="W52" s="51" t="s">
        <v>72</v>
      </c>
      <c r="X52" s="153"/>
      <c r="Y52" s="153"/>
      <c r="Z52" s="153"/>
      <c r="AA52" s="153"/>
      <c r="AB52" s="153"/>
    </row>
    <row r="53" spans="1:28" ht="15.05" thickBot="1">
      <c r="A53" s="216"/>
      <c r="B53" s="209"/>
      <c r="C53" s="217"/>
      <c r="E53" s="218"/>
      <c r="F53" s="209"/>
      <c r="G53" s="209"/>
      <c r="I53" s="209"/>
      <c r="J53" s="209"/>
      <c r="K53" s="221"/>
      <c r="L53" s="223"/>
      <c r="M53" s="225"/>
      <c r="N53" s="231"/>
      <c r="O53" s="231"/>
      <c r="P53" s="209"/>
      <c r="R53" s="219"/>
      <c r="S53" s="227"/>
      <c r="T53" s="229"/>
      <c r="U53" s="210"/>
      <c r="W53" s="47" t="s">
        <v>73</v>
      </c>
      <c r="X53" s="154"/>
      <c r="Y53" s="154"/>
      <c r="Z53" s="154"/>
      <c r="AA53" s="154"/>
      <c r="AB53" s="154"/>
    </row>
    <row r="54" spans="1:28" ht="15.05" thickBot="1">
      <c r="A54" s="216"/>
      <c r="B54" s="209"/>
      <c r="C54" s="217"/>
      <c r="E54" s="218"/>
      <c r="F54" s="209"/>
      <c r="G54" s="209"/>
      <c r="I54" s="209"/>
      <c r="J54" s="209"/>
      <c r="K54" s="221"/>
      <c r="L54" s="223"/>
      <c r="M54" s="225"/>
      <c r="N54" s="231"/>
      <c r="O54" s="231"/>
      <c r="P54" s="209"/>
      <c r="R54" s="219"/>
      <c r="S54" s="227"/>
      <c r="T54" s="229"/>
      <c r="U54" s="210"/>
      <c r="W54" s="47" t="s">
        <v>57</v>
      </c>
      <c r="X54" s="155"/>
      <c r="Y54" s="155"/>
      <c r="Z54" s="155"/>
      <c r="AA54" s="155"/>
      <c r="AB54" s="155"/>
    </row>
    <row r="55" spans="1:28" ht="15.05" thickBot="1">
      <c r="A55" s="216"/>
      <c r="B55" s="209"/>
      <c r="C55" s="217"/>
      <c r="E55" s="218"/>
      <c r="F55" s="209"/>
      <c r="G55" s="209"/>
      <c r="I55" s="209"/>
      <c r="J55" s="209"/>
      <c r="K55" s="221"/>
      <c r="L55" s="223"/>
      <c r="M55" s="225"/>
      <c r="N55" s="231"/>
      <c r="O55" s="231"/>
      <c r="P55" s="209"/>
      <c r="R55" s="219"/>
      <c r="S55" s="227"/>
      <c r="T55" s="229"/>
      <c r="U55" s="210"/>
      <c r="W55" s="138" t="s">
        <v>58</v>
      </c>
      <c r="X55" s="156"/>
      <c r="Y55" s="156"/>
      <c r="Z55" s="156"/>
      <c r="AA55" s="156"/>
      <c r="AB55" s="156"/>
    </row>
    <row r="56" spans="1:28" ht="15.05" thickBot="1">
      <c r="A56" s="216"/>
      <c r="B56" s="209"/>
      <c r="C56" s="217"/>
      <c r="E56" s="218"/>
      <c r="F56" s="209"/>
      <c r="G56" s="209"/>
      <c r="I56" s="209"/>
      <c r="J56" s="209"/>
      <c r="K56" s="221"/>
      <c r="L56" s="223"/>
      <c r="M56" s="225"/>
      <c r="N56" s="231"/>
      <c r="O56" s="231"/>
      <c r="P56" s="209"/>
      <c r="R56" s="219"/>
      <c r="S56" s="227"/>
      <c r="T56" s="229"/>
      <c r="U56" s="210"/>
      <c r="W56" s="139" t="s">
        <v>8</v>
      </c>
      <c r="X56" s="157"/>
      <c r="Y56" s="157"/>
      <c r="Z56" s="157"/>
      <c r="AA56" s="157"/>
      <c r="AB56" s="157"/>
    </row>
    <row r="57" spans="1:28" ht="15.05" thickBot="1">
      <c r="A57" s="211">
        <v>12</v>
      </c>
      <c r="B57" s="220"/>
      <c r="C57" s="212"/>
      <c r="E57" s="213"/>
      <c r="F57" s="208"/>
      <c r="G57" s="208"/>
      <c r="I57" s="208"/>
      <c r="J57" s="208"/>
      <c r="K57" s="222"/>
      <c r="L57" s="224"/>
      <c r="M57" s="226"/>
      <c r="N57" s="232"/>
      <c r="O57" s="232"/>
      <c r="P57" s="208"/>
      <c r="R57" s="214"/>
      <c r="S57" s="228" t="str">
        <f t="shared" ref="S57" si="20">IF(R57&lt;&gt;"",SUM(X58:AB58),"")</f>
        <v/>
      </c>
      <c r="T57" s="230" t="str">
        <f t="shared" ref="T57" si="21">IF(AND(R57&lt;&gt;"",S57&lt;&gt;""),R57*S57,"")</f>
        <v/>
      </c>
      <c r="U57" s="215"/>
      <c r="W57" s="51" t="s">
        <v>72</v>
      </c>
      <c r="X57" s="158"/>
      <c r="Y57" s="158"/>
      <c r="Z57" s="158"/>
      <c r="AA57" s="158"/>
      <c r="AB57" s="158"/>
    </row>
    <row r="58" spans="1:28" ht="15.05" thickBot="1">
      <c r="A58" s="211"/>
      <c r="B58" s="220"/>
      <c r="C58" s="212"/>
      <c r="E58" s="213"/>
      <c r="F58" s="208"/>
      <c r="G58" s="208"/>
      <c r="I58" s="208"/>
      <c r="J58" s="208"/>
      <c r="K58" s="222"/>
      <c r="L58" s="224"/>
      <c r="M58" s="226"/>
      <c r="N58" s="232"/>
      <c r="O58" s="232"/>
      <c r="P58" s="208"/>
      <c r="R58" s="214"/>
      <c r="S58" s="228"/>
      <c r="T58" s="230"/>
      <c r="U58" s="215"/>
      <c r="W58" s="47" t="s">
        <v>73</v>
      </c>
      <c r="X58" s="159"/>
      <c r="Y58" s="159"/>
      <c r="Z58" s="159"/>
      <c r="AA58" s="159"/>
      <c r="AB58" s="159"/>
    </row>
    <row r="59" spans="1:28" ht="15.05" thickBot="1">
      <c r="A59" s="211"/>
      <c r="B59" s="220"/>
      <c r="C59" s="212"/>
      <c r="E59" s="213"/>
      <c r="F59" s="208"/>
      <c r="G59" s="208"/>
      <c r="I59" s="208"/>
      <c r="J59" s="208"/>
      <c r="K59" s="222"/>
      <c r="L59" s="224"/>
      <c r="M59" s="226"/>
      <c r="N59" s="232"/>
      <c r="O59" s="232"/>
      <c r="P59" s="208"/>
      <c r="R59" s="214"/>
      <c r="S59" s="228"/>
      <c r="T59" s="230"/>
      <c r="U59" s="215"/>
      <c r="W59" s="47" t="s">
        <v>57</v>
      </c>
      <c r="X59" s="160"/>
      <c r="Y59" s="160"/>
      <c r="Z59" s="160"/>
      <c r="AA59" s="160"/>
      <c r="AB59" s="160"/>
    </row>
    <row r="60" spans="1:28" ht="15.05" thickBot="1">
      <c r="A60" s="211"/>
      <c r="B60" s="220"/>
      <c r="C60" s="212"/>
      <c r="E60" s="213"/>
      <c r="F60" s="208"/>
      <c r="G60" s="208"/>
      <c r="I60" s="208"/>
      <c r="J60" s="208"/>
      <c r="K60" s="222"/>
      <c r="L60" s="224"/>
      <c r="M60" s="226"/>
      <c r="N60" s="232"/>
      <c r="O60" s="232"/>
      <c r="P60" s="208"/>
      <c r="R60" s="214"/>
      <c r="S60" s="228"/>
      <c r="T60" s="230"/>
      <c r="U60" s="215"/>
      <c r="W60" s="138" t="s">
        <v>58</v>
      </c>
      <c r="X60" s="161"/>
      <c r="Y60" s="161"/>
      <c r="Z60" s="161"/>
      <c r="AA60" s="161"/>
      <c r="AB60" s="161"/>
    </row>
    <row r="61" spans="1:28" ht="15.05" thickBot="1">
      <c r="A61" s="211"/>
      <c r="B61" s="220"/>
      <c r="C61" s="212"/>
      <c r="E61" s="213"/>
      <c r="F61" s="208"/>
      <c r="G61" s="208"/>
      <c r="I61" s="208"/>
      <c r="J61" s="208"/>
      <c r="K61" s="222"/>
      <c r="L61" s="224"/>
      <c r="M61" s="226"/>
      <c r="N61" s="232"/>
      <c r="O61" s="232"/>
      <c r="P61" s="208"/>
      <c r="R61" s="214"/>
      <c r="S61" s="228"/>
      <c r="T61" s="230"/>
      <c r="U61" s="215"/>
      <c r="W61" s="139" t="s">
        <v>8</v>
      </c>
      <c r="X61" s="162"/>
      <c r="Y61" s="162"/>
      <c r="Z61" s="162"/>
      <c r="AA61" s="162"/>
      <c r="AB61" s="162"/>
    </row>
    <row r="62" spans="1:28" ht="15.05" thickBot="1">
      <c r="A62" s="216">
        <v>13</v>
      </c>
      <c r="B62" s="209"/>
      <c r="C62" s="217"/>
      <c r="E62" s="218"/>
      <c r="F62" s="209"/>
      <c r="G62" s="209"/>
      <c r="I62" s="209"/>
      <c r="J62" s="209"/>
      <c r="K62" s="221"/>
      <c r="L62" s="223"/>
      <c r="M62" s="225"/>
      <c r="N62" s="231"/>
      <c r="O62" s="231"/>
      <c r="P62" s="209"/>
      <c r="R62" s="219"/>
      <c r="S62" s="227" t="str">
        <f t="shared" ref="S62" si="22">IF(R62&lt;&gt;"",SUM(X63:AB63),"")</f>
        <v/>
      </c>
      <c r="T62" s="229" t="str">
        <f t="shared" ref="T62" si="23">IF(AND(R62&lt;&gt;"",S62&lt;&gt;""),R62*S62,"")</f>
        <v/>
      </c>
      <c r="U62" s="210"/>
      <c r="W62" s="51" t="s">
        <v>72</v>
      </c>
      <c r="X62" s="153"/>
      <c r="Y62" s="153"/>
      <c r="Z62" s="153"/>
      <c r="AA62" s="153"/>
      <c r="AB62" s="153"/>
    </row>
    <row r="63" spans="1:28" ht="15.05" thickBot="1">
      <c r="A63" s="216"/>
      <c r="B63" s="209"/>
      <c r="C63" s="217"/>
      <c r="E63" s="218"/>
      <c r="F63" s="209"/>
      <c r="G63" s="209"/>
      <c r="I63" s="209"/>
      <c r="J63" s="209"/>
      <c r="K63" s="221"/>
      <c r="L63" s="223"/>
      <c r="M63" s="225"/>
      <c r="N63" s="231"/>
      <c r="O63" s="231"/>
      <c r="P63" s="209"/>
      <c r="R63" s="219"/>
      <c r="S63" s="227"/>
      <c r="T63" s="229"/>
      <c r="U63" s="210"/>
      <c r="W63" s="47" t="s">
        <v>73</v>
      </c>
      <c r="X63" s="154"/>
      <c r="Y63" s="154"/>
      <c r="Z63" s="154"/>
      <c r="AA63" s="154"/>
      <c r="AB63" s="154"/>
    </row>
    <row r="64" spans="1:28" ht="15.05" thickBot="1">
      <c r="A64" s="216"/>
      <c r="B64" s="209"/>
      <c r="C64" s="217"/>
      <c r="E64" s="218"/>
      <c r="F64" s="209"/>
      <c r="G64" s="209"/>
      <c r="I64" s="209"/>
      <c r="J64" s="209"/>
      <c r="K64" s="221"/>
      <c r="L64" s="223"/>
      <c r="M64" s="225"/>
      <c r="N64" s="231"/>
      <c r="O64" s="231"/>
      <c r="P64" s="209"/>
      <c r="R64" s="219"/>
      <c r="S64" s="227"/>
      <c r="T64" s="229"/>
      <c r="U64" s="210"/>
      <c r="W64" s="47" t="s">
        <v>57</v>
      </c>
      <c r="X64" s="155"/>
      <c r="Y64" s="155"/>
      <c r="Z64" s="155"/>
      <c r="AA64" s="155"/>
      <c r="AB64" s="155"/>
    </row>
    <row r="65" spans="1:28" ht="15.05" thickBot="1">
      <c r="A65" s="216"/>
      <c r="B65" s="209"/>
      <c r="C65" s="217"/>
      <c r="E65" s="218"/>
      <c r="F65" s="209"/>
      <c r="G65" s="209"/>
      <c r="I65" s="209"/>
      <c r="J65" s="209"/>
      <c r="K65" s="221"/>
      <c r="L65" s="223"/>
      <c r="M65" s="225"/>
      <c r="N65" s="231"/>
      <c r="O65" s="231"/>
      <c r="P65" s="209"/>
      <c r="R65" s="219"/>
      <c r="S65" s="227"/>
      <c r="T65" s="229"/>
      <c r="U65" s="210"/>
      <c r="W65" s="138" t="s">
        <v>58</v>
      </c>
      <c r="X65" s="156"/>
      <c r="Y65" s="156"/>
      <c r="Z65" s="156"/>
      <c r="AA65" s="156"/>
      <c r="AB65" s="156"/>
    </row>
    <row r="66" spans="1:28" ht="15.05" thickBot="1">
      <c r="A66" s="216"/>
      <c r="B66" s="209"/>
      <c r="C66" s="217"/>
      <c r="E66" s="218"/>
      <c r="F66" s="209"/>
      <c r="G66" s="209"/>
      <c r="I66" s="209"/>
      <c r="J66" s="209"/>
      <c r="K66" s="221"/>
      <c r="L66" s="223"/>
      <c r="M66" s="225"/>
      <c r="N66" s="231"/>
      <c r="O66" s="231"/>
      <c r="P66" s="209"/>
      <c r="R66" s="219"/>
      <c r="S66" s="227"/>
      <c r="T66" s="229"/>
      <c r="U66" s="210"/>
      <c r="W66" s="139" t="s">
        <v>8</v>
      </c>
      <c r="X66" s="157"/>
      <c r="Y66" s="157"/>
      <c r="Z66" s="157"/>
      <c r="AA66" s="157"/>
      <c r="AB66" s="157"/>
    </row>
    <row r="67" spans="1:28" ht="15.05" thickBot="1">
      <c r="A67" s="211">
        <v>14</v>
      </c>
      <c r="B67" s="220"/>
      <c r="C67" s="212"/>
      <c r="E67" s="213"/>
      <c r="F67" s="208"/>
      <c r="G67" s="208"/>
      <c r="I67" s="208"/>
      <c r="J67" s="208"/>
      <c r="K67" s="222"/>
      <c r="L67" s="224"/>
      <c r="M67" s="226"/>
      <c r="N67" s="232"/>
      <c r="O67" s="232"/>
      <c r="P67" s="208"/>
      <c r="R67" s="214"/>
      <c r="S67" s="228" t="str">
        <f t="shared" ref="S67" si="24">IF(R67&lt;&gt;"",SUM(X68:AB68),"")</f>
        <v/>
      </c>
      <c r="T67" s="230" t="str">
        <f t="shared" ref="T67" si="25">IF(AND(R67&lt;&gt;"",S67&lt;&gt;""),R67*S67,"")</f>
        <v/>
      </c>
      <c r="U67" s="215"/>
      <c r="W67" s="51" t="s">
        <v>72</v>
      </c>
      <c r="X67" s="158"/>
      <c r="Y67" s="158"/>
      <c r="Z67" s="158"/>
      <c r="AA67" s="158"/>
      <c r="AB67" s="158"/>
    </row>
    <row r="68" spans="1:28" ht="15.05" thickBot="1">
      <c r="A68" s="211"/>
      <c r="B68" s="220"/>
      <c r="C68" s="212"/>
      <c r="E68" s="213"/>
      <c r="F68" s="208"/>
      <c r="G68" s="208"/>
      <c r="I68" s="208"/>
      <c r="J68" s="208"/>
      <c r="K68" s="222"/>
      <c r="L68" s="224"/>
      <c r="M68" s="226"/>
      <c r="N68" s="232"/>
      <c r="O68" s="232"/>
      <c r="P68" s="208"/>
      <c r="R68" s="214"/>
      <c r="S68" s="228"/>
      <c r="T68" s="230"/>
      <c r="U68" s="215"/>
      <c r="W68" s="47" t="s">
        <v>73</v>
      </c>
      <c r="X68" s="159"/>
      <c r="Y68" s="159"/>
      <c r="Z68" s="159"/>
      <c r="AA68" s="159"/>
      <c r="AB68" s="159"/>
    </row>
    <row r="69" spans="1:28" ht="15.05" thickBot="1">
      <c r="A69" s="211"/>
      <c r="B69" s="220"/>
      <c r="C69" s="212"/>
      <c r="E69" s="213"/>
      <c r="F69" s="208"/>
      <c r="G69" s="208"/>
      <c r="I69" s="208"/>
      <c r="J69" s="208"/>
      <c r="K69" s="222"/>
      <c r="L69" s="224"/>
      <c r="M69" s="226"/>
      <c r="N69" s="232"/>
      <c r="O69" s="232"/>
      <c r="P69" s="208"/>
      <c r="R69" s="214"/>
      <c r="S69" s="228"/>
      <c r="T69" s="230"/>
      <c r="U69" s="215"/>
      <c r="W69" s="47" t="s">
        <v>57</v>
      </c>
      <c r="X69" s="160"/>
      <c r="Y69" s="160"/>
      <c r="Z69" s="160"/>
      <c r="AA69" s="160"/>
      <c r="AB69" s="160"/>
    </row>
    <row r="70" spans="1:28" ht="15.05" thickBot="1">
      <c r="A70" s="211"/>
      <c r="B70" s="220"/>
      <c r="C70" s="212"/>
      <c r="E70" s="213"/>
      <c r="F70" s="208"/>
      <c r="G70" s="208"/>
      <c r="I70" s="208"/>
      <c r="J70" s="208"/>
      <c r="K70" s="222"/>
      <c r="L70" s="224"/>
      <c r="M70" s="226"/>
      <c r="N70" s="232"/>
      <c r="O70" s="232"/>
      <c r="P70" s="208"/>
      <c r="R70" s="214"/>
      <c r="S70" s="228"/>
      <c r="T70" s="230"/>
      <c r="U70" s="215"/>
      <c r="W70" s="138" t="s">
        <v>58</v>
      </c>
      <c r="X70" s="161"/>
      <c r="Y70" s="161"/>
      <c r="Z70" s="161"/>
      <c r="AA70" s="161"/>
      <c r="AB70" s="161"/>
    </row>
    <row r="71" spans="1:28" ht="15.05" thickBot="1">
      <c r="A71" s="211"/>
      <c r="B71" s="220"/>
      <c r="C71" s="212"/>
      <c r="E71" s="213"/>
      <c r="F71" s="208"/>
      <c r="G71" s="208"/>
      <c r="I71" s="208"/>
      <c r="J71" s="208"/>
      <c r="K71" s="222"/>
      <c r="L71" s="224"/>
      <c r="M71" s="226"/>
      <c r="N71" s="232"/>
      <c r="O71" s="232"/>
      <c r="P71" s="208"/>
      <c r="R71" s="214"/>
      <c r="S71" s="228"/>
      <c r="T71" s="230"/>
      <c r="U71" s="215"/>
      <c r="W71" s="139" t="s">
        <v>8</v>
      </c>
      <c r="X71" s="162"/>
      <c r="Y71" s="162"/>
      <c r="Z71" s="162"/>
      <c r="AA71" s="162"/>
      <c r="AB71" s="162"/>
    </row>
    <row r="72" spans="1:28" ht="15.05" thickBot="1">
      <c r="A72" s="216">
        <v>15</v>
      </c>
      <c r="B72" s="209"/>
      <c r="C72" s="217"/>
      <c r="E72" s="218"/>
      <c r="F72" s="209"/>
      <c r="G72" s="209"/>
      <c r="I72" s="209"/>
      <c r="J72" s="209"/>
      <c r="K72" s="221"/>
      <c r="L72" s="223"/>
      <c r="M72" s="225"/>
      <c r="N72" s="231"/>
      <c r="O72" s="231"/>
      <c r="P72" s="209"/>
      <c r="R72" s="219"/>
      <c r="S72" s="227" t="str">
        <f t="shared" ref="S72" si="26">IF(R72&lt;&gt;"",SUM(X73:AB73),"")</f>
        <v/>
      </c>
      <c r="T72" s="229" t="str">
        <f t="shared" ref="T72" si="27">IF(AND(R72&lt;&gt;"",S72&lt;&gt;""),R72*S72,"")</f>
        <v/>
      </c>
      <c r="U72" s="210"/>
      <c r="W72" s="51" t="s">
        <v>72</v>
      </c>
      <c r="X72" s="153"/>
      <c r="Y72" s="153"/>
      <c r="Z72" s="153"/>
      <c r="AA72" s="153"/>
      <c r="AB72" s="153"/>
    </row>
    <row r="73" spans="1:28" ht="15.05" thickBot="1">
      <c r="A73" s="216"/>
      <c r="B73" s="209"/>
      <c r="C73" s="217"/>
      <c r="E73" s="218"/>
      <c r="F73" s="209"/>
      <c r="G73" s="209"/>
      <c r="I73" s="209"/>
      <c r="J73" s="209"/>
      <c r="K73" s="221"/>
      <c r="L73" s="223"/>
      <c r="M73" s="225"/>
      <c r="N73" s="231"/>
      <c r="O73" s="231"/>
      <c r="P73" s="209"/>
      <c r="R73" s="219"/>
      <c r="S73" s="227"/>
      <c r="T73" s="229"/>
      <c r="U73" s="210"/>
      <c r="W73" s="47" t="s">
        <v>73</v>
      </c>
      <c r="X73" s="154"/>
      <c r="Y73" s="154"/>
      <c r="Z73" s="154"/>
      <c r="AA73" s="154"/>
      <c r="AB73" s="154"/>
    </row>
    <row r="74" spans="1:28" ht="15.05" thickBot="1">
      <c r="A74" s="216"/>
      <c r="B74" s="209"/>
      <c r="C74" s="217"/>
      <c r="E74" s="218"/>
      <c r="F74" s="209"/>
      <c r="G74" s="209"/>
      <c r="I74" s="209"/>
      <c r="J74" s="209"/>
      <c r="K74" s="221"/>
      <c r="L74" s="223"/>
      <c r="M74" s="225"/>
      <c r="N74" s="231"/>
      <c r="O74" s="231"/>
      <c r="P74" s="209"/>
      <c r="R74" s="219"/>
      <c r="S74" s="227"/>
      <c r="T74" s="229"/>
      <c r="U74" s="210"/>
      <c r="W74" s="47" t="s">
        <v>57</v>
      </c>
      <c r="X74" s="155"/>
      <c r="Y74" s="155"/>
      <c r="Z74" s="155"/>
      <c r="AA74" s="155"/>
      <c r="AB74" s="155"/>
    </row>
    <row r="75" spans="1:28" ht="15.05" thickBot="1">
      <c r="A75" s="216"/>
      <c r="B75" s="209"/>
      <c r="C75" s="217"/>
      <c r="E75" s="218"/>
      <c r="F75" s="209"/>
      <c r="G75" s="209"/>
      <c r="I75" s="209"/>
      <c r="J75" s="209"/>
      <c r="K75" s="221"/>
      <c r="L75" s="223"/>
      <c r="M75" s="225"/>
      <c r="N75" s="231"/>
      <c r="O75" s="231"/>
      <c r="P75" s="209"/>
      <c r="R75" s="219"/>
      <c r="S75" s="227"/>
      <c r="T75" s="229"/>
      <c r="U75" s="210"/>
      <c r="W75" s="138" t="s">
        <v>58</v>
      </c>
      <c r="X75" s="156"/>
      <c r="Y75" s="156"/>
      <c r="Z75" s="156"/>
      <c r="AA75" s="156"/>
      <c r="AB75" s="156"/>
    </row>
    <row r="76" spans="1:28" ht="15.05" thickBot="1">
      <c r="A76" s="216"/>
      <c r="B76" s="209"/>
      <c r="C76" s="217"/>
      <c r="E76" s="218"/>
      <c r="F76" s="209"/>
      <c r="G76" s="209"/>
      <c r="I76" s="209"/>
      <c r="J76" s="209"/>
      <c r="K76" s="221"/>
      <c r="L76" s="223"/>
      <c r="M76" s="225"/>
      <c r="N76" s="231"/>
      <c r="O76" s="231"/>
      <c r="P76" s="209"/>
      <c r="R76" s="219"/>
      <c r="S76" s="227"/>
      <c r="T76" s="229"/>
      <c r="U76" s="210"/>
      <c r="W76" s="139" t="s">
        <v>8</v>
      </c>
      <c r="X76" s="157"/>
      <c r="Y76" s="157"/>
      <c r="Z76" s="157"/>
      <c r="AA76" s="157"/>
      <c r="AB76" s="157"/>
    </row>
    <row r="77" spans="1:28" ht="15.05" thickBot="1">
      <c r="A77" s="211">
        <v>16</v>
      </c>
      <c r="B77" s="220"/>
      <c r="C77" s="212"/>
      <c r="E77" s="213"/>
      <c r="F77" s="208"/>
      <c r="G77" s="208"/>
      <c r="I77" s="208"/>
      <c r="J77" s="208"/>
      <c r="K77" s="222"/>
      <c r="L77" s="224"/>
      <c r="M77" s="226"/>
      <c r="N77" s="232"/>
      <c r="O77" s="232"/>
      <c r="P77" s="208"/>
      <c r="R77" s="214"/>
      <c r="S77" s="228" t="str">
        <f t="shared" ref="S77" si="28">IF(R77&lt;&gt;"",SUM(X78:AB78),"")</f>
        <v/>
      </c>
      <c r="T77" s="230" t="str">
        <f t="shared" ref="T77" si="29">IF(AND(R77&lt;&gt;"",S77&lt;&gt;""),R77*S77,"")</f>
        <v/>
      </c>
      <c r="U77" s="215"/>
      <c r="W77" s="51" t="s">
        <v>72</v>
      </c>
      <c r="X77" s="158"/>
      <c r="Y77" s="158"/>
      <c r="Z77" s="158"/>
      <c r="AA77" s="158"/>
      <c r="AB77" s="158"/>
    </row>
    <row r="78" spans="1:28" ht="15.05" thickBot="1">
      <c r="A78" s="211"/>
      <c r="B78" s="220"/>
      <c r="C78" s="212"/>
      <c r="E78" s="213"/>
      <c r="F78" s="208"/>
      <c r="G78" s="208"/>
      <c r="I78" s="208"/>
      <c r="J78" s="208"/>
      <c r="K78" s="222"/>
      <c r="L78" s="224"/>
      <c r="M78" s="226"/>
      <c r="N78" s="232"/>
      <c r="O78" s="232"/>
      <c r="P78" s="208"/>
      <c r="R78" s="214"/>
      <c r="S78" s="228"/>
      <c r="T78" s="230"/>
      <c r="U78" s="215"/>
      <c r="W78" s="47" t="s">
        <v>73</v>
      </c>
      <c r="X78" s="159"/>
      <c r="Y78" s="159"/>
      <c r="Z78" s="159"/>
      <c r="AA78" s="159"/>
      <c r="AB78" s="159"/>
    </row>
    <row r="79" spans="1:28" ht="15.05" thickBot="1">
      <c r="A79" s="211"/>
      <c r="B79" s="220"/>
      <c r="C79" s="212"/>
      <c r="E79" s="213"/>
      <c r="F79" s="208"/>
      <c r="G79" s="208"/>
      <c r="I79" s="208"/>
      <c r="J79" s="208"/>
      <c r="K79" s="222"/>
      <c r="L79" s="224"/>
      <c r="M79" s="226"/>
      <c r="N79" s="232"/>
      <c r="O79" s="232"/>
      <c r="P79" s="208"/>
      <c r="R79" s="214"/>
      <c r="S79" s="228"/>
      <c r="T79" s="230"/>
      <c r="U79" s="215"/>
      <c r="W79" s="47" t="s">
        <v>57</v>
      </c>
      <c r="X79" s="160"/>
      <c r="Y79" s="160"/>
      <c r="Z79" s="160"/>
      <c r="AA79" s="160"/>
      <c r="AB79" s="160"/>
    </row>
    <row r="80" spans="1:28" ht="15.05" thickBot="1">
      <c r="A80" s="211"/>
      <c r="B80" s="220"/>
      <c r="C80" s="212"/>
      <c r="E80" s="213"/>
      <c r="F80" s="208"/>
      <c r="G80" s="208"/>
      <c r="I80" s="208"/>
      <c r="J80" s="208"/>
      <c r="K80" s="222"/>
      <c r="L80" s="224"/>
      <c r="M80" s="226"/>
      <c r="N80" s="232"/>
      <c r="O80" s="232"/>
      <c r="P80" s="208"/>
      <c r="R80" s="214"/>
      <c r="S80" s="228"/>
      <c r="T80" s="230"/>
      <c r="U80" s="215"/>
      <c r="W80" s="138" t="s">
        <v>58</v>
      </c>
      <c r="X80" s="161"/>
      <c r="Y80" s="161"/>
      <c r="Z80" s="161"/>
      <c r="AA80" s="161"/>
      <c r="AB80" s="161"/>
    </row>
    <row r="81" spans="1:28" ht="15.05" thickBot="1">
      <c r="A81" s="211"/>
      <c r="B81" s="220"/>
      <c r="C81" s="212"/>
      <c r="E81" s="213"/>
      <c r="F81" s="208"/>
      <c r="G81" s="208"/>
      <c r="I81" s="208"/>
      <c r="J81" s="208"/>
      <c r="K81" s="222"/>
      <c r="L81" s="224"/>
      <c r="M81" s="226"/>
      <c r="N81" s="232"/>
      <c r="O81" s="232"/>
      <c r="P81" s="208"/>
      <c r="R81" s="214"/>
      <c r="S81" s="228"/>
      <c r="T81" s="230"/>
      <c r="U81" s="215"/>
      <c r="W81" s="139" t="s">
        <v>8</v>
      </c>
      <c r="X81" s="162"/>
      <c r="Y81" s="162"/>
      <c r="Z81" s="162"/>
      <c r="AA81" s="162"/>
      <c r="AB81" s="162"/>
    </row>
    <row r="82" spans="1:28" ht="15.05" thickBot="1">
      <c r="A82" s="216">
        <v>17</v>
      </c>
      <c r="B82" s="209"/>
      <c r="C82" s="217"/>
      <c r="E82" s="218"/>
      <c r="F82" s="209"/>
      <c r="G82" s="209"/>
      <c r="I82" s="209"/>
      <c r="J82" s="209"/>
      <c r="K82" s="221"/>
      <c r="L82" s="223"/>
      <c r="M82" s="225"/>
      <c r="N82" s="231"/>
      <c r="O82" s="231"/>
      <c r="P82" s="209"/>
      <c r="R82" s="219"/>
      <c r="S82" s="227" t="str">
        <f t="shared" ref="S82" si="30">IF(R82&lt;&gt;"",SUM(X83:AB83),"")</f>
        <v/>
      </c>
      <c r="T82" s="229" t="str">
        <f t="shared" ref="T82" si="31">IF(AND(R82&lt;&gt;"",S82&lt;&gt;""),R82*S82,"")</f>
        <v/>
      </c>
      <c r="U82" s="210"/>
      <c r="W82" s="51" t="s">
        <v>72</v>
      </c>
      <c r="X82" s="153"/>
      <c r="Y82" s="153"/>
      <c r="Z82" s="153"/>
      <c r="AA82" s="153"/>
      <c r="AB82" s="153"/>
    </row>
    <row r="83" spans="1:28" ht="15.05" thickBot="1">
      <c r="A83" s="216"/>
      <c r="B83" s="209"/>
      <c r="C83" s="217"/>
      <c r="E83" s="218"/>
      <c r="F83" s="209"/>
      <c r="G83" s="209"/>
      <c r="I83" s="209"/>
      <c r="J83" s="209"/>
      <c r="K83" s="221"/>
      <c r="L83" s="223"/>
      <c r="M83" s="225"/>
      <c r="N83" s="231"/>
      <c r="O83" s="231"/>
      <c r="P83" s="209"/>
      <c r="R83" s="219"/>
      <c r="S83" s="227"/>
      <c r="T83" s="229"/>
      <c r="U83" s="210"/>
      <c r="W83" s="47" t="s">
        <v>73</v>
      </c>
      <c r="X83" s="154"/>
      <c r="Y83" s="154"/>
      <c r="Z83" s="154"/>
      <c r="AA83" s="154"/>
      <c r="AB83" s="154"/>
    </row>
    <row r="84" spans="1:28" ht="15.05" thickBot="1">
      <c r="A84" s="216"/>
      <c r="B84" s="209"/>
      <c r="C84" s="217"/>
      <c r="E84" s="218"/>
      <c r="F84" s="209"/>
      <c r="G84" s="209"/>
      <c r="I84" s="209"/>
      <c r="J84" s="209"/>
      <c r="K84" s="221"/>
      <c r="L84" s="223"/>
      <c r="M84" s="225"/>
      <c r="N84" s="231"/>
      <c r="O84" s="231"/>
      <c r="P84" s="209"/>
      <c r="R84" s="219"/>
      <c r="S84" s="227"/>
      <c r="T84" s="229"/>
      <c r="U84" s="210"/>
      <c r="W84" s="47" t="s">
        <v>57</v>
      </c>
      <c r="X84" s="155"/>
      <c r="Y84" s="155"/>
      <c r="Z84" s="155"/>
      <c r="AA84" s="155"/>
      <c r="AB84" s="155"/>
    </row>
    <row r="85" spans="1:28" ht="15.05" thickBot="1">
      <c r="A85" s="216"/>
      <c r="B85" s="209"/>
      <c r="C85" s="217"/>
      <c r="E85" s="218"/>
      <c r="F85" s="209"/>
      <c r="G85" s="209"/>
      <c r="I85" s="209"/>
      <c r="J85" s="209"/>
      <c r="K85" s="221"/>
      <c r="L85" s="223"/>
      <c r="M85" s="225"/>
      <c r="N85" s="231"/>
      <c r="O85" s="231"/>
      <c r="P85" s="209"/>
      <c r="R85" s="219"/>
      <c r="S85" s="227"/>
      <c r="T85" s="229"/>
      <c r="U85" s="210"/>
      <c r="W85" s="138" t="s">
        <v>58</v>
      </c>
      <c r="X85" s="156"/>
      <c r="Y85" s="156"/>
      <c r="Z85" s="156"/>
      <c r="AA85" s="156"/>
      <c r="AB85" s="156"/>
    </row>
    <row r="86" spans="1:28" ht="15.05" thickBot="1">
      <c r="A86" s="216"/>
      <c r="B86" s="209"/>
      <c r="C86" s="217"/>
      <c r="E86" s="218"/>
      <c r="F86" s="209"/>
      <c r="G86" s="209"/>
      <c r="I86" s="209"/>
      <c r="J86" s="209"/>
      <c r="K86" s="221"/>
      <c r="L86" s="223"/>
      <c r="M86" s="225"/>
      <c r="N86" s="231"/>
      <c r="O86" s="231"/>
      <c r="P86" s="209"/>
      <c r="R86" s="219"/>
      <c r="S86" s="227"/>
      <c r="T86" s="229"/>
      <c r="U86" s="210"/>
      <c r="W86" s="139" t="s">
        <v>8</v>
      </c>
      <c r="X86" s="157"/>
      <c r="Y86" s="157"/>
      <c r="Z86" s="157"/>
      <c r="AA86" s="157"/>
      <c r="AB86" s="157"/>
    </row>
    <row r="87" spans="1:28" ht="15.05" thickBot="1">
      <c r="A87" s="211">
        <v>18</v>
      </c>
      <c r="B87" s="220"/>
      <c r="C87" s="212"/>
      <c r="E87" s="213"/>
      <c r="F87" s="208"/>
      <c r="G87" s="208"/>
      <c r="I87" s="208"/>
      <c r="J87" s="208"/>
      <c r="K87" s="222"/>
      <c r="L87" s="224"/>
      <c r="M87" s="226"/>
      <c r="N87" s="232"/>
      <c r="O87" s="232"/>
      <c r="P87" s="208"/>
      <c r="R87" s="214"/>
      <c r="S87" s="228" t="str">
        <f t="shared" ref="S87" si="32">IF(R87&lt;&gt;"",SUM(X88:AB88),"")</f>
        <v/>
      </c>
      <c r="T87" s="230" t="str">
        <f t="shared" ref="T87" si="33">IF(AND(R87&lt;&gt;"",S87&lt;&gt;""),R87*S87,"")</f>
        <v/>
      </c>
      <c r="U87" s="215"/>
      <c r="W87" s="51" t="s">
        <v>72</v>
      </c>
      <c r="X87" s="158"/>
      <c r="Y87" s="158"/>
      <c r="Z87" s="158"/>
      <c r="AA87" s="158"/>
      <c r="AB87" s="158"/>
    </row>
    <row r="88" spans="1:28" ht="15.05" thickBot="1">
      <c r="A88" s="211"/>
      <c r="B88" s="220"/>
      <c r="C88" s="212"/>
      <c r="E88" s="213"/>
      <c r="F88" s="208"/>
      <c r="G88" s="208"/>
      <c r="I88" s="208"/>
      <c r="J88" s="208"/>
      <c r="K88" s="222"/>
      <c r="L88" s="224"/>
      <c r="M88" s="226"/>
      <c r="N88" s="232"/>
      <c r="O88" s="232"/>
      <c r="P88" s="208"/>
      <c r="R88" s="214"/>
      <c r="S88" s="228"/>
      <c r="T88" s="230"/>
      <c r="U88" s="215"/>
      <c r="W88" s="47" t="s">
        <v>73</v>
      </c>
      <c r="X88" s="159"/>
      <c r="Y88" s="159"/>
      <c r="Z88" s="159"/>
      <c r="AA88" s="159"/>
      <c r="AB88" s="159"/>
    </row>
    <row r="89" spans="1:28" ht="15.05" thickBot="1">
      <c r="A89" s="211"/>
      <c r="B89" s="220"/>
      <c r="C89" s="212"/>
      <c r="E89" s="213"/>
      <c r="F89" s="208"/>
      <c r="G89" s="208"/>
      <c r="I89" s="208"/>
      <c r="J89" s="208"/>
      <c r="K89" s="222"/>
      <c r="L89" s="224"/>
      <c r="M89" s="226"/>
      <c r="N89" s="232"/>
      <c r="O89" s="232"/>
      <c r="P89" s="208"/>
      <c r="R89" s="214"/>
      <c r="S89" s="228"/>
      <c r="T89" s="230"/>
      <c r="U89" s="215"/>
      <c r="W89" s="47" t="s">
        <v>57</v>
      </c>
      <c r="X89" s="160"/>
      <c r="Y89" s="160"/>
      <c r="Z89" s="160"/>
      <c r="AA89" s="160"/>
      <c r="AB89" s="160"/>
    </row>
    <row r="90" spans="1:28" ht="15.05" thickBot="1">
      <c r="A90" s="211"/>
      <c r="B90" s="220"/>
      <c r="C90" s="212"/>
      <c r="E90" s="213"/>
      <c r="F90" s="208"/>
      <c r="G90" s="208"/>
      <c r="I90" s="208"/>
      <c r="J90" s="208"/>
      <c r="K90" s="222"/>
      <c r="L90" s="224"/>
      <c r="M90" s="226"/>
      <c r="N90" s="232"/>
      <c r="O90" s="232"/>
      <c r="P90" s="208"/>
      <c r="R90" s="214"/>
      <c r="S90" s="228"/>
      <c r="T90" s="230"/>
      <c r="U90" s="215"/>
      <c r="W90" s="138" t="s">
        <v>58</v>
      </c>
      <c r="X90" s="161"/>
      <c r="Y90" s="161"/>
      <c r="Z90" s="161"/>
      <c r="AA90" s="161"/>
      <c r="AB90" s="161"/>
    </row>
    <row r="91" spans="1:28" ht="15.05" thickBot="1">
      <c r="A91" s="211"/>
      <c r="B91" s="220"/>
      <c r="C91" s="212"/>
      <c r="E91" s="213"/>
      <c r="F91" s="208"/>
      <c r="G91" s="208"/>
      <c r="I91" s="208"/>
      <c r="J91" s="208"/>
      <c r="K91" s="222"/>
      <c r="L91" s="224"/>
      <c r="M91" s="226"/>
      <c r="N91" s="232"/>
      <c r="O91" s="232"/>
      <c r="P91" s="208"/>
      <c r="R91" s="214"/>
      <c r="S91" s="228"/>
      <c r="T91" s="230"/>
      <c r="U91" s="215"/>
      <c r="W91" s="139" t="s">
        <v>8</v>
      </c>
      <c r="X91" s="162"/>
      <c r="Y91" s="162"/>
      <c r="Z91" s="162"/>
      <c r="AA91" s="162"/>
      <c r="AB91" s="162"/>
    </row>
    <row r="92" spans="1:28" ht="15.05" thickBot="1">
      <c r="A92" s="216">
        <v>19</v>
      </c>
      <c r="B92" s="209"/>
      <c r="C92" s="217"/>
      <c r="E92" s="218"/>
      <c r="F92" s="209"/>
      <c r="G92" s="209"/>
      <c r="I92" s="209"/>
      <c r="J92" s="209"/>
      <c r="K92" s="221"/>
      <c r="L92" s="223"/>
      <c r="M92" s="225"/>
      <c r="N92" s="231"/>
      <c r="O92" s="231"/>
      <c r="P92" s="209"/>
      <c r="R92" s="219"/>
      <c r="S92" s="227" t="str">
        <f t="shared" ref="S92" si="34">IF(R92&lt;&gt;"",SUM(X93:AB93),"")</f>
        <v/>
      </c>
      <c r="T92" s="229" t="str">
        <f t="shared" ref="T92" si="35">IF(AND(R92&lt;&gt;"",S92&lt;&gt;""),R92*S92,"")</f>
        <v/>
      </c>
      <c r="U92" s="210"/>
      <c r="W92" s="51" t="s">
        <v>72</v>
      </c>
      <c r="X92" s="153"/>
      <c r="Y92" s="153"/>
      <c r="Z92" s="153"/>
      <c r="AA92" s="153"/>
      <c r="AB92" s="153"/>
    </row>
    <row r="93" spans="1:28" ht="15.05" thickBot="1">
      <c r="A93" s="216"/>
      <c r="B93" s="209"/>
      <c r="C93" s="217"/>
      <c r="E93" s="218"/>
      <c r="F93" s="209"/>
      <c r="G93" s="209"/>
      <c r="I93" s="209"/>
      <c r="J93" s="209"/>
      <c r="K93" s="221"/>
      <c r="L93" s="223"/>
      <c r="M93" s="225"/>
      <c r="N93" s="231"/>
      <c r="O93" s="231"/>
      <c r="P93" s="209"/>
      <c r="R93" s="219"/>
      <c r="S93" s="227"/>
      <c r="T93" s="229"/>
      <c r="U93" s="210"/>
      <c r="W93" s="47" t="s">
        <v>73</v>
      </c>
      <c r="X93" s="154"/>
      <c r="Y93" s="154"/>
      <c r="Z93" s="154"/>
      <c r="AA93" s="154"/>
      <c r="AB93" s="154"/>
    </row>
    <row r="94" spans="1:28" ht="15.05" thickBot="1">
      <c r="A94" s="216"/>
      <c r="B94" s="209"/>
      <c r="C94" s="217"/>
      <c r="E94" s="218"/>
      <c r="F94" s="209"/>
      <c r="G94" s="209"/>
      <c r="I94" s="209"/>
      <c r="J94" s="209"/>
      <c r="K94" s="221"/>
      <c r="L94" s="223"/>
      <c r="M94" s="225"/>
      <c r="N94" s="231"/>
      <c r="O94" s="231"/>
      <c r="P94" s="209"/>
      <c r="R94" s="219"/>
      <c r="S94" s="227"/>
      <c r="T94" s="229"/>
      <c r="U94" s="210"/>
      <c r="W94" s="47" t="s">
        <v>57</v>
      </c>
      <c r="X94" s="155"/>
      <c r="Y94" s="155"/>
      <c r="Z94" s="155"/>
      <c r="AA94" s="155"/>
      <c r="AB94" s="155"/>
    </row>
    <row r="95" spans="1:28" ht="15.05" thickBot="1">
      <c r="A95" s="216"/>
      <c r="B95" s="209"/>
      <c r="C95" s="217"/>
      <c r="E95" s="218"/>
      <c r="F95" s="209"/>
      <c r="G95" s="209"/>
      <c r="I95" s="209"/>
      <c r="J95" s="209"/>
      <c r="K95" s="221"/>
      <c r="L95" s="223"/>
      <c r="M95" s="225"/>
      <c r="N95" s="231"/>
      <c r="O95" s="231"/>
      <c r="P95" s="209"/>
      <c r="R95" s="219"/>
      <c r="S95" s="227"/>
      <c r="T95" s="229"/>
      <c r="U95" s="210"/>
      <c r="W95" s="138" t="s">
        <v>58</v>
      </c>
      <c r="X95" s="156"/>
      <c r="Y95" s="156"/>
      <c r="Z95" s="156"/>
      <c r="AA95" s="156"/>
      <c r="AB95" s="156"/>
    </row>
    <row r="96" spans="1:28" ht="15.05" thickBot="1">
      <c r="A96" s="216"/>
      <c r="B96" s="209"/>
      <c r="C96" s="217"/>
      <c r="E96" s="218"/>
      <c r="F96" s="209"/>
      <c r="G96" s="209"/>
      <c r="I96" s="209"/>
      <c r="J96" s="209"/>
      <c r="K96" s="221"/>
      <c r="L96" s="223"/>
      <c r="M96" s="225"/>
      <c r="N96" s="231"/>
      <c r="O96" s="231"/>
      <c r="P96" s="209"/>
      <c r="R96" s="219"/>
      <c r="S96" s="227"/>
      <c r="T96" s="229"/>
      <c r="U96" s="210"/>
      <c r="W96" s="139" t="s">
        <v>8</v>
      </c>
      <c r="X96" s="157"/>
      <c r="Y96" s="157"/>
      <c r="Z96" s="157"/>
      <c r="AA96" s="157"/>
      <c r="AB96" s="157"/>
    </row>
    <row r="97" spans="1:28" ht="15.05" thickBot="1">
      <c r="A97" s="211">
        <v>20</v>
      </c>
      <c r="B97" s="220"/>
      <c r="C97" s="212"/>
      <c r="E97" s="213"/>
      <c r="F97" s="208"/>
      <c r="G97" s="208"/>
      <c r="I97" s="208"/>
      <c r="J97" s="208"/>
      <c r="K97" s="222"/>
      <c r="L97" s="224"/>
      <c r="M97" s="226"/>
      <c r="N97" s="232"/>
      <c r="O97" s="232"/>
      <c r="P97" s="208"/>
      <c r="R97" s="214"/>
      <c r="S97" s="228" t="str">
        <f t="shared" ref="S97" si="36">IF(R97&lt;&gt;"",SUM(X98:AB98),"")</f>
        <v/>
      </c>
      <c r="T97" s="230" t="str">
        <f t="shared" ref="T97" si="37">IF(AND(R97&lt;&gt;"",S97&lt;&gt;""),R97*S97,"")</f>
        <v/>
      </c>
      <c r="U97" s="215"/>
      <c r="W97" s="51" t="s">
        <v>72</v>
      </c>
      <c r="X97" s="158"/>
      <c r="Y97" s="158"/>
      <c r="Z97" s="158"/>
      <c r="AA97" s="158"/>
      <c r="AB97" s="158"/>
    </row>
    <row r="98" spans="1:28" ht="15.05" thickBot="1">
      <c r="A98" s="211"/>
      <c r="B98" s="220"/>
      <c r="C98" s="212"/>
      <c r="E98" s="213"/>
      <c r="F98" s="208"/>
      <c r="G98" s="208"/>
      <c r="I98" s="208"/>
      <c r="J98" s="208"/>
      <c r="K98" s="222"/>
      <c r="L98" s="224"/>
      <c r="M98" s="226"/>
      <c r="N98" s="232"/>
      <c r="O98" s="232"/>
      <c r="P98" s="208"/>
      <c r="R98" s="214"/>
      <c r="S98" s="228"/>
      <c r="T98" s="230"/>
      <c r="U98" s="215"/>
      <c r="W98" s="47" t="s">
        <v>73</v>
      </c>
      <c r="X98" s="159"/>
      <c r="Y98" s="159"/>
      <c r="Z98" s="159"/>
      <c r="AA98" s="159"/>
      <c r="AB98" s="159"/>
    </row>
    <row r="99" spans="1:28" ht="15.05" thickBot="1">
      <c r="A99" s="211"/>
      <c r="B99" s="220"/>
      <c r="C99" s="212"/>
      <c r="E99" s="213"/>
      <c r="F99" s="208"/>
      <c r="G99" s="208"/>
      <c r="I99" s="208"/>
      <c r="J99" s="208"/>
      <c r="K99" s="222"/>
      <c r="L99" s="224"/>
      <c r="M99" s="226"/>
      <c r="N99" s="232"/>
      <c r="O99" s="232"/>
      <c r="P99" s="208"/>
      <c r="R99" s="214"/>
      <c r="S99" s="228"/>
      <c r="T99" s="230"/>
      <c r="U99" s="215"/>
      <c r="W99" s="47" t="s">
        <v>57</v>
      </c>
      <c r="X99" s="160"/>
      <c r="Y99" s="160"/>
      <c r="Z99" s="160"/>
      <c r="AA99" s="160"/>
      <c r="AB99" s="160"/>
    </row>
    <row r="100" spans="1:28" ht="15.05" thickBot="1">
      <c r="A100" s="211"/>
      <c r="B100" s="220"/>
      <c r="C100" s="212"/>
      <c r="E100" s="213"/>
      <c r="F100" s="208"/>
      <c r="G100" s="208"/>
      <c r="I100" s="208"/>
      <c r="J100" s="208"/>
      <c r="K100" s="222"/>
      <c r="L100" s="224"/>
      <c r="M100" s="226"/>
      <c r="N100" s="232"/>
      <c r="O100" s="232"/>
      <c r="P100" s="208"/>
      <c r="R100" s="214"/>
      <c r="S100" s="228"/>
      <c r="T100" s="230"/>
      <c r="U100" s="215"/>
      <c r="W100" s="138" t="s">
        <v>58</v>
      </c>
      <c r="X100" s="161"/>
      <c r="Y100" s="161"/>
      <c r="Z100" s="161"/>
      <c r="AA100" s="161"/>
      <c r="AB100" s="161"/>
    </row>
    <row r="101" spans="1:28" ht="15.05" thickBot="1">
      <c r="A101" s="211"/>
      <c r="B101" s="220"/>
      <c r="C101" s="212"/>
      <c r="E101" s="213"/>
      <c r="F101" s="208"/>
      <c r="G101" s="208"/>
      <c r="I101" s="208"/>
      <c r="J101" s="208"/>
      <c r="K101" s="222"/>
      <c r="L101" s="224"/>
      <c r="M101" s="226"/>
      <c r="N101" s="232"/>
      <c r="O101" s="232"/>
      <c r="P101" s="208"/>
      <c r="R101" s="214"/>
      <c r="S101" s="228"/>
      <c r="T101" s="230"/>
      <c r="U101" s="215"/>
      <c r="W101" s="139" t="s">
        <v>8</v>
      </c>
      <c r="X101" s="162"/>
      <c r="Y101" s="162"/>
      <c r="Z101" s="162"/>
      <c r="AA101" s="162"/>
      <c r="AB101" s="162"/>
    </row>
    <row r="102" spans="1:28" ht="15.05" thickBot="1">
      <c r="A102" s="216">
        <v>21</v>
      </c>
      <c r="B102" s="209"/>
      <c r="C102" s="217"/>
      <c r="E102" s="218"/>
      <c r="F102" s="209"/>
      <c r="G102" s="209"/>
      <c r="I102" s="209"/>
      <c r="J102" s="209"/>
      <c r="K102" s="221"/>
      <c r="L102" s="223"/>
      <c r="M102" s="225"/>
      <c r="N102" s="231"/>
      <c r="O102" s="231"/>
      <c r="P102" s="209"/>
      <c r="R102" s="219"/>
      <c r="S102" s="227" t="str">
        <f t="shared" ref="S102" si="38">IF(R102&lt;&gt;"",SUM(X103:AB103),"")</f>
        <v/>
      </c>
      <c r="T102" s="229" t="str">
        <f t="shared" ref="T102" si="39">IF(AND(R102&lt;&gt;"",S102&lt;&gt;""),R102*S102,"")</f>
        <v/>
      </c>
      <c r="U102" s="210"/>
      <c r="W102" s="51" t="s">
        <v>72</v>
      </c>
      <c r="X102" s="153"/>
      <c r="Y102" s="153"/>
      <c r="Z102" s="153"/>
      <c r="AA102" s="153"/>
      <c r="AB102" s="153"/>
    </row>
    <row r="103" spans="1:28" ht="15.05" thickBot="1">
      <c r="A103" s="216"/>
      <c r="B103" s="209"/>
      <c r="C103" s="217"/>
      <c r="E103" s="218"/>
      <c r="F103" s="209"/>
      <c r="G103" s="209"/>
      <c r="I103" s="209"/>
      <c r="J103" s="209"/>
      <c r="K103" s="221"/>
      <c r="L103" s="223"/>
      <c r="M103" s="225"/>
      <c r="N103" s="231"/>
      <c r="O103" s="231"/>
      <c r="P103" s="209"/>
      <c r="R103" s="219"/>
      <c r="S103" s="227"/>
      <c r="T103" s="229"/>
      <c r="U103" s="210"/>
      <c r="W103" s="47" t="s">
        <v>73</v>
      </c>
      <c r="X103" s="154"/>
      <c r="Y103" s="154"/>
      <c r="Z103" s="154"/>
      <c r="AA103" s="154"/>
      <c r="AB103" s="154"/>
    </row>
    <row r="104" spans="1:28" ht="15.05" thickBot="1">
      <c r="A104" s="216"/>
      <c r="B104" s="209"/>
      <c r="C104" s="217"/>
      <c r="E104" s="218"/>
      <c r="F104" s="209"/>
      <c r="G104" s="209"/>
      <c r="I104" s="209"/>
      <c r="J104" s="209"/>
      <c r="K104" s="221"/>
      <c r="L104" s="223"/>
      <c r="M104" s="225"/>
      <c r="N104" s="231"/>
      <c r="O104" s="231"/>
      <c r="P104" s="209"/>
      <c r="R104" s="219"/>
      <c r="S104" s="227"/>
      <c r="T104" s="229"/>
      <c r="U104" s="210"/>
      <c r="W104" s="47" t="s">
        <v>57</v>
      </c>
      <c r="X104" s="155"/>
      <c r="Y104" s="155"/>
      <c r="Z104" s="155"/>
      <c r="AA104" s="155"/>
      <c r="AB104" s="155"/>
    </row>
    <row r="105" spans="1:28" ht="15.05" thickBot="1">
      <c r="A105" s="216"/>
      <c r="B105" s="209"/>
      <c r="C105" s="217"/>
      <c r="E105" s="218"/>
      <c r="F105" s="209"/>
      <c r="G105" s="209"/>
      <c r="I105" s="209"/>
      <c r="J105" s="209"/>
      <c r="K105" s="221"/>
      <c r="L105" s="223"/>
      <c r="M105" s="225"/>
      <c r="N105" s="231"/>
      <c r="O105" s="231"/>
      <c r="P105" s="209"/>
      <c r="R105" s="219"/>
      <c r="S105" s="227"/>
      <c r="T105" s="229"/>
      <c r="U105" s="210"/>
      <c r="W105" s="138" t="s">
        <v>58</v>
      </c>
      <c r="X105" s="156"/>
      <c r="Y105" s="156"/>
      <c r="Z105" s="156"/>
      <c r="AA105" s="156"/>
      <c r="AB105" s="156"/>
    </row>
    <row r="106" spans="1:28" ht="15.05" thickBot="1">
      <c r="A106" s="216"/>
      <c r="B106" s="209"/>
      <c r="C106" s="217"/>
      <c r="E106" s="218"/>
      <c r="F106" s="209"/>
      <c r="G106" s="209"/>
      <c r="I106" s="209"/>
      <c r="J106" s="209"/>
      <c r="K106" s="221"/>
      <c r="L106" s="223"/>
      <c r="M106" s="225"/>
      <c r="N106" s="231"/>
      <c r="O106" s="231"/>
      <c r="P106" s="209"/>
      <c r="R106" s="219"/>
      <c r="S106" s="227"/>
      <c r="T106" s="229"/>
      <c r="U106" s="210"/>
      <c r="W106" s="139" t="s">
        <v>8</v>
      </c>
      <c r="X106" s="157"/>
      <c r="Y106" s="157"/>
      <c r="Z106" s="157"/>
      <c r="AA106" s="157"/>
      <c r="AB106" s="157"/>
    </row>
    <row r="107" spans="1:28" ht="15.05" thickBot="1">
      <c r="A107" s="211">
        <v>22</v>
      </c>
      <c r="B107" s="220"/>
      <c r="C107" s="212"/>
      <c r="E107" s="213"/>
      <c r="F107" s="208"/>
      <c r="G107" s="208"/>
      <c r="I107" s="208"/>
      <c r="J107" s="208"/>
      <c r="K107" s="222"/>
      <c r="L107" s="224"/>
      <c r="M107" s="226"/>
      <c r="N107" s="232"/>
      <c r="O107" s="232"/>
      <c r="P107" s="208"/>
      <c r="R107" s="214"/>
      <c r="S107" s="228" t="str">
        <f t="shared" ref="S107" si="40">IF(R107&lt;&gt;"",SUM(X108:AB108),"")</f>
        <v/>
      </c>
      <c r="T107" s="230" t="str">
        <f t="shared" ref="T107" si="41">IF(AND(R107&lt;&gt;"",S107&lt;&gt;""),R107*S107,"")</f>
        <v/>
      </c>
      <c r="U107" s="215"/>
      <c r="W107" s="51" t="s">
        <v>72</v>
      </c>
      <c r="X107" s="158"/>
      <c r="Y107" s="158"/>
      <c r="Z107" s="158"/>
      <c r="AA107" s="158"/>
      <c r="AB107" s="158"/>
    </row>
    <row r="108" spans="1:28" ht="15.05" thickBot="1">
      <c r="A108" s="211"/>
      <c r="B108" s="220"/>
      <c r="C108" s="212"/>
      <c r="E108" s="213"/>
      <c r="F108" s="208"/>
      <c r="G108" s="208"/>
      <c r="I108" s="208"/>
      <c r="J108" s="208"/>
      <c r="K108" s="222"/>
      <c r="L108" s="224"/>
      <c r="M108" s="226"/>
      <c r="N108" s="232"/>
      <c r="O108" s="232"/>
      <c r="P108" s="208"/>
      <c r="R108" s="214"/>
      <c r="S108" s="228"/>
      <c r="T108" s="230"/>
      <c r="U108" s="215"/>
      <c r="W108" s="47" t="s">
        <v>73</v>
      </c>
      <c r="X108" s="159"/>
      <c r="Y108" s="159"/>
      <c r="Z108" s="159"/>
      <c r="AA108" s="159"/>
      <c r="AB108" s="159"/>
    </row>
    <row r="109" spans="1:28" ht="15.05" thickBot="1">
      <c r="A109" s="211"/>
      <c r="B109" s="220"/>
      <c r="C109" s="212"/>
      <c r="E109" s="213"/>
      <c r="F109" s="208"/>
      <c r="G109" s="208"/>
      <c r="I109" s="208"/>
      <c r="J109" s="208"/>
      <c r="K109" s="222"/>
      <c r="L109" s="224"/>
      <c r="M109" s="226"/>
      <c r="N109" s="232"/>
      <c r="O109" s="232"/>
      <c r="P109" s="208"/>
      <c r="R109" s="214"/>
      <c r="S109" s="228"/>
      <c r="T109" s="230"/>
      <c r="U109" s="215"/>
      <c r="W109" s="47" t="s">
        <v>57</v>
      </c>
      <c r="X109" s="160"/>
      <c r="Y109" s="160"/>
      <c r="Z109" s="160"/>
      <c r="AA109" s="160"/>
      <c r="AB109" s="160"/>
    </row>
    <row r="110" spans="1:28" ht="15.05" thickBot="1">
      <c r="A110" s="211"/>
      <c r="B110" s="220"/>
      <c r="C110" s="212"/>
      <c r="E110" s="213"/>
      <c r="F110" s="208"/>
      <c r="G110" s="208"/>
      <c r="I110" s="208"/>
      <c r="J110" s="208"/>
      <c r="K110" s="222"/>
      <c r="L110" s="224"/>
      <c r="M110" s="226"/>
      <c r="N110" s="232"/>
      <c r="O110" s="232"/>
      <c r="P110" s="208"/>
      <c r="R110" s="214"/>
      <c r="S110" s="228"/>
      <c r="T110" s="230"/>
      <c r="U110" s="215"/>
      <c r="W110" s="138" t="s">
        <v>58</v>
      </c>
      <c r="X110" s="161"/>
      <c r="Y110" s="161"/>
      <c r="Z110" s="161"/>
      <c r="AA110" s="161"/>
      <c r="AB110" s="161"/>
    </row>
    <row r="111" spans="1:28" ht="15.05" thickBot="1">
      <c r="A111" s="211"/>
      <c r="B111" s="220"/>
      <c r="C111" s="212"/>
      <c r="E111" s="213"/>
      <c r="F111" s="208"/>
      <c r="G111" s="208"/>
      <c r="I111" s="208"/>
      <c r="J111" s="208"/>
      <c r="K111" s="222"/>
      <c r="L111" s="224"/>
      <c r="M111" s="226"/>
      <c r="N111" s="232"/>
      <c r="O111" s="232"/>
      <c r="P111" s="208"/>
      <c r="R111" s="214"/>
      <c r="S111" s="228"/>
      <c r="T111" s="230"/>
      <c r="U111" s="215"/>
      <c r="W111" s="139" t="s">
        <v>8</v>
      </c>
      <c r="X111" s="162"/>
      <c r="Y111" s="162"/>
      <c r="Z111" s="162"/>
      <c r="AA111" s="162"/>
      <c r="AB111" s="162"/>
    </row>
    <row r="112" spans="1:28" ht="15.05" thickBot="1">
      <c r="A112" s="216">
        <v>23</v>
      </c>
      <c r="B112" s="209"/>
      <c r="C112" s="217"/>
      <c r="E112" s="218"/>
      <c r="F112" s="209"/>
      <c r="G112" s="209"/>
      <c r="I112" s="209"/>
      <c r="J112" s="209"/>
      <c r="K112" s="221"/>
      <c r="L112" s="223"/>
      <c r="M112" s="225"/>
      <c r="N112" s="231"/>
      <c r="O112" s="231"/>
      <c r="P112" s="209"/>
      <c r="R112" s="219"/>
      <c r="S112" s="227" t="str">
        <f t="shared" ref="S112" si="42">IF(R112&lt;&gt;"",SUM(X113:AB113),"")</f>
        <v/>
      </c>
      <c r="T112" s="229" t="str">
        <f t="shared" ref="T112" si="43">IF(AND(R112&lt;&gt;"",S112&lt;&gt;""),R112*S112,"")</f>
        <v/>
      </c>
      <c r="U112" s="210"/>
      <c r="W112" s="51" t="s">
        <v>72</v>
      </c>
      <c r="X112" s="153"/>
      <c r="Y112" s="153"/>
      <c r="Z112" s="153"/>
      <c r="AA112" s="153"/>
      <c r="AB112" s="153"/>
    </row>
    <row r="113" spans="1:28" ht="15.05" thickBot="1">
      <c r="A113" s="216"/>
      <c r="B113" s="209"/>
      <c r="C113" s="217"/>
      <c r="E113" s="218"/>
      <c r="F113" s="209"/>
      <c r="G113" s="209"/>
      <c r="I113" s="209"/>
      <c r="J113" s="209"/>
      <c r="K113" s="221"/>
      <c r="L113" s="223"/>
      <c r="M113" s="225"/>
      <c r="N113" s="231"/>
      <c r="O113" s="231"/>
      <c r="P113" s="209"/>
      <c r="R113" s="219"/>
      <c r="S113" s="227"/>
      <c r="T113" s="229"/>
      <c r="U113" s="210"/>
      <c r="W113" s="47" t="s">
        <v>73</v>
      </c>
      <c r="X113" s="154"/>
      <c r="Y113" s="154"/>
      <c r="Z113" s="154"/>
      <c r="AA113" s="154"/>
      <c r="AB113" s="154"/>
    </row>
    <row r="114" spans="1:28" ht="15.05" thickBot="1">
      <c r="A114" s="216"/>
      <c r="B114" s="209"/>
      <c r="C114" s="217"/>
      <c r="E114" s="218"/>
      <c r="F114" s="209"/>
      <c r="G114" s="209"/>
      <c r="I114" s="209"/>
      <c r="J114" s="209"/>
      <c r="K114" s="221"/>
      <c r="L114" s="223"/>
      <c r="M114" s="225"/>
      <c r="N114" s="231"/>
      <c r="O114" s="231"/>
      <c r="P114" s="209"/>
      <c r="R114" s="219"/>
      <c r="S114" s="227"/>
      <c r="T114" s="229"/>
      <c r="U114" s="210"/>
      <c r="W114" s="47" t="s">
        <v>57</v>
      </c>
      <c r="X114" s="155"/>
      <c r="Y114" s="155"/>
      <c r="Z114" s="155"/>
      <c r="AA114" s="155"/>
      <c r="AB114" s="155"/>
    </row>
    <row r="115" spans="1:28" ht="15.05" thickBot="1">
      <c r="A115" s="216"/>
      <c r="B115" s="209"/>
      <c r="C115" s="217"/>
      <c r="E115" s="218"/>
      <c r="F115" s="209"/>
      <c r="G115" s="209"/>
      <c r="I115" s="209"/>
      <c r="J115" s="209"/>
      <c r="K115" s="221"/>
      <c r="L115" s="223"/>
      <c r="M115" s="225"/>
      <c r="N115" s="231"/>
      <c r="O115" s="231"/>
      <c r="P115" s="209"/>
      <c r="R115" s="219"/>
      <c r="S115" s="227"/>
      <c r="T115" s="229"/>
      <c r="U115" s="210"/>
      <c r="W115" s="138" t="s">
        <v>58</v>
      </c>
      <c r="X115" s="156"/>
      <c r="Y115" s="156"/>
      <c r="Z115" s="156"/>
      <c r="AA115" s="156"/>
      <c r="AB115" s="156"/>
    </row>
    <row r="116" spans="1:28" ht="15.05" thickBot="1">
      <c r="A116" s="216"/>
      <c r="B116" s="209"/>
      <c r="C116" s="217"/>
      <c r="E116" s="218"/>
      <c r="F116" s="209"/>
      <c r="G116" s="209"/>
      <c r="I116" s="209"/>
      <c r="J116" s="209"/>
      <c r="K116" s="221"/>
      <c r="L116" s="223"/>
      <c r="M116" s="225"/>
      <c r="N116" s="231"/>
      <c r="O116" s="231"/>
      <c r="P116" s="209"/>
      <c r="R116" s="219"/>
      <c r="S116" s="227"/>
      <c r="T116" s="229"/>
      <c r="U116" s="210"/>
      <c r="W116" s="139" t="s">
        <v>8</v>
      </c>
      <c r="X116" s="157"/>
      <c r="Y116" s="157"/>
      <c r="Z116" s="157"/>
      <c r="AA116" s="157"/>
      <c r="AB116" s="157"/>
    </row>
    <row r="117" spans="1:28" ht="15.05" thickBot="1">
      <c r="A117" s="211">
        <v>24</v>
      </c>
      <c r="B117" s="220"/>
      <c r="C117" s="212"/>
      <c r="E117" s="213"/>
      <c r="F117" s="208"/>
      <c r="G117" s="208"/>
      <c r="I117" s="208"/>
      <c r="J117" s="208"/>
      <c r="K117" s="222"/>
      <c r="L117" s="224"/>
      <c r="M117" s="226"/>
      <c r="N117" s="232"/>
      <c r="O117" s="232"/>
      <c r="P117" s="208"/>
      <c r="R117" s="214"/>
      <c r="S117" s="228" t="str">
        <f t="shared" ref="S117" si="44">IF(R117&lt;&gt;"",SUM(X118:AB118),"")</f>
        <v/>
      </c>
      <c r="T117" s="230" t="str">
        <f t="shared" ref="T117" si="45">IF(AND(R117&lt;&gt;"",S117&lt;&gt;""),R117*S117,"")</f>
        <v/>
      </c>
      <c r="U117" s="215"/>
      <c r="W117" s="51" t="s">
        <v>72</v>
      </c>
      <c r="X117" s="158"/>
      <c r="Y117" s="158"/>
      <c r="Z117" s="158"/>
      <c r="AA117" s="158"/>
      <c r="AB117" s="158"/>
    </row>
    <row r="118" spans="1:28" ht="15.05" thickBot="1">
      <c r="A118" s="211"/>
      <c r="B118" s="220"/>
      <c r="C118" s="212"/>
      <c r="E118" s="213"/>
      <c r="F118" s="208"/>
      <c r="G118" s="208"/>
      <c r="I118" s="208"/>
      <c r="J118" s="208"/>
      <c r="K118" s="222"/>
      <c r="L118" s="224"/>
      <c r="M118" s="226"/>
      <c r="N118" s="232"/>
      <c r="O118" s="232"/>
      <c r="P118" s="208"/>
      <c r="R118" s="214"/>
      <c r="S118" s="228"/>
      <c r="T118" s="230"/>
      <c r="U118" s="215"/>
      <c r="W118" s="47" t="s">
        <v>73</v>
      </c>
      <c r="X118" s="159"/>
      <c r="Y118" s="159"/>
      <c r="Z118" s="159"/>
      <c r="AA118" s="159"/>
      <c r="AB118" s="159"/>
    </row>
    <row r="119" spans="1:28" ht="15.05" thickBot="1">
      <c r="A119" s="211"/>
      <c r="B119" s="220"/>
      <c r="C119" s="212"/>
      <c r="E119" s="213"/>
      <c r="F119" s="208"/>
      <c r="G119" s="208"/>
      <c r="I119" s="208"/>
      <c r="J119" s="208"/>
      <c r="K119" s="222"/>
      <c r="L119" s="224"/>
      <c r="M119" s="226"/>
      <c r="N119" s="232"/>
      <c r="O119" s="232"/>
      <c r="P119" s="208"/>
      <c r="R119" s="214"/>
      <c r="S119" s="228"/>
      <c r="T119" s="230"/>
      <c r="U119" s="215"/>
      <c r="W119" s="47" t="s">
        <v>57</v>
      </c>
      <c r="X119" s="160"/>
      <c r="Y119" s="160"/>
      <c r="Z119" s="160"/>
      <c r="AA119" s="160"/>
      <c r="AB119" s="160"/>
    </row>
    <row r="120" spans="1:28" ht="15.05" thickBot="1">
      <c r="A120" s="211"/>
      <c r="B120" s="220"/>
      <c r="C120" s="212"/>
      <c r="E120" s="213"/>
      <c r="F120" s="208"/>
      <c r="G120" s="208"/>
      <c r="I120" s="208"/>
      <c r="J120" s="208"/>
      <c r="K120" s="222"/>
      <c r="L120" s="224"/>
      <c r="M120" s="226"/>
      <c r="N120" s="232"/>
      <c r="O120" s="232"/>
      <c r="P120" s="208"/>
      <c r="R120" s="214"/>
      <c r="S120" s="228"/>
      <c r="T120" s="230"/>
      <c r="U120" s="215"/>
      <c r="W120" s="138" t="s">
        <v>58</v>
      </c>
      <c r="X120" s="161"/>
      <c r="Y120" s="161"/>
      <c r="Z120" s="161"/>
      <c r="AA120" s="161"/>
      <c r="AB120" s="161"/>
    </row>
    <row r="121" spans="1:28" ht="15.05" thickBot="1">
      <c r="A121" s="211"/>
      <c r="B121" s="220"/>
      <c r="C121" s="212"/>
      <c r="E121" s="213"/>
      <c r="F121" s="208"/>
      <c r="G121" s="208"/>
      <c r="I121" s="208"/>
      <c r="J121" s="208"/>
      <c r="K121" s="222"/>
      <c r="L121" s="224"/>
      <c r="M121" s="226"/>
      <c r="N121" s="232"/>
      <c r="O121" s="232"/>
      <c r="P121" s="208"/>
      <c r="R121" s="214"/>
      <c r="S121" s="228"/>
      <c r="T121" s="230"/>
      <c r="U121" s="215"/>
      <c r="W121" s="139" t="s">
        <v>8</v>
      </c>
      <c r="X121" s="162"/>
      <c r="Y121" s="162"/>
      <c r="Z121" s="162"/>
      <c r="AA121" s="162"/>
      <c r="AB121" s="162"/>
    </row>
    <row r="122" spans="1:28" ht="15.05" thickBot="1">
      <c r="A122" s="216">
        <v>25</v>
      </c>
      <c r="B122" s="209"/>
      <c r="C122" s="217"/>
      <c r="E122" s="218"/>
      <c r="F122" s="209"/>
      <c r="G122" s="209"/>
      <c r="I122" s="209"/>
      <c r="J122" s="209"/>
      <c r="K122" s="221"/>
      <c r="L122" s="223"/>
      <c r="M122" s="225"/>
      <c r="N122" s="231"/>
      <c r="O122" s="231"/>
      <c r="P122" s="209"/>
      <c r="R122" s="219"/>
      <c r="S122" s="227" t="str">
        <f t="shared" ref="S122" si="46">IF(R122&lt;&gt;"",SUM(X123:AB123),"")</f>
        <v/>
      </c>
      <c r="T122" s="229" t="str">
        <f t="shared" ref="T122" si="47">IF(AND(R122&lt;&gt;"",S122&lt;&gt;""),R122*S122,"")</f>
        <v/>
      </c>
      <c r="U122" s="210"/>
      <c r="W122" s="51" t="s">
        <v>72</v>
      </c>
      <c r="X122" s="153"/>
      <c r="Y122" s="153"/>
      <c r="Z122" s="153"/>
      <c r="AA122" s="153"/>
      <c r="AB122" s="153"/>
    </row>
    <row r="123" spans="1:28" ht="15.05" thickBot="1">
      <c r="A123" s="216"/>
      <c r="B123" s="209"/>
      <c r="C123" s="217"/>
      <c r="E123" s="218"/>
      <c r="F123" s="209"/>
      <c r="G123" s="209"/>
      <c r="I123" s="209"/>
      <c r="J123" s="209"/>
      <c r="K123" s="221"/>
      <c r="L123" s="223"/>
      <c r="M123" s="225"/>
      <c r="N123" s="231"/>
      <c r="O123" s="231"/>
      <c r="P123" s="209"/>
      <c r="R123" s="219"/>
      <c r="S123" s="227"/>
      <c r="T123" s="229"/>
      <c r="U123" s="210"/>
      <c r="W123" s="47" t="s">
        <v>73</v>
      </c>
      <c r="X123" s="154"/>
      <c r="Y123" s="154"/>
      <c r="Z123" s="154"/>
      <c r="AA123" s="154"/>
      <c r="AB123" s="154"/>
    </row>
    <row r="124" spans="1:28" ht="15.05" thickBot="1">
      <c r="A124" s="216"/>
      <c r="B124" s="209"/>
      <c r="C124" s="217"/>
      <c r="E124" s="218"/>
      <c r="F124" s="209"/>
      <c r="G124" s="209"/>
      <c r="I124" s="209"/>
      <c r="J124" s="209"/>
      <c r="K124" s="221"/>
      <c r="L124" s="223"/>
      <c r="M124" s="225"/>
      <c r="N124" s="231"/>
      <c r="O124" s="231"/>
      <c r="P124" s="209"/>
      <c r="R124" s="219"/>
      <c r="S124" s="227"/>
      <c r="T124" s="229"/>
      <c r="U124" s="210"/>
      <c r="W124" s="47" t="s">
        <v>57</v>
      </c>
      <c r="X124" s="155"/>
      <c r="Y124" s="155"/>
      <c r="Z124" s="155"/>
      <c r="AA124" s="155"/>
      <c r="AB124" s="155"/>
    </row>
    <row r="125" spans="1:28" ht="15.05" thickBot="1">
      <c r="A125" s="216"/>
      <c r="B125" s="209"/>
      <c r="C125" s="217"/>
      <c r="E125" s="218"/>
      <c r="F125" s="209"/>
      <c r="G125" s="209"/>
      <c r="I125" s="209"/>
      <c r="J125" s="209"/>
      <c r="K125" s="221"/>
      <c r="L125" s="223"/>
      <c r="M125" s="225"/>
      <c r="N125" s="231"/>
      <c r="O125" s="231"/>
      <c r="P125" s="209"/>
      <c r="R125" s="219"/>
      <c r="S125" s="227"/>
      <c r="T125" s="229"/>
      <c r="U125" s="210"/>
      <c r="W125" s="138" t="s">
        <v>58</v>
      </c>
      <c r="X125" s="156"/>
      <c r="Y125" s="156"/>
      <c r="Z125" s="156"/>
      <c r="AA125" s="156"/>
      <c r="AB125" s="156"/>
    </row>
    <row r="126" spans="1:28" ht="15.05" thickBot="1">
      <c r="A126" s="216"/>
      <c r="B126" s="209"/>
      <c r="C126" s="217"/>
      <c r="E126" s="218"/>
      <c r="F126" s="209"/>
      <c r="G126" s="209"/>
      <c r="I126" s="209"/>
      <c r="J126" s="209"/>
      <c r="K126" s="221"/>
      <c r="L126" s="223"/>
      <c r="M126" s="225"/>
      <c r="N126" s="231"/>
      <c r="O126" s="231"/>
      <c r="P126" s="209"/>
      <c r="R126" s="219"/>
      <c r="S126" s="227"/>
      <c r="T126" s="229"/>
      <c r="U126" s="210"/>
      <c r="W126" s="139" t="s">
        <v>8</v>
      </c>
      <c r="X126" s="157"/>
      <c r="Y126" s="157"/>
      <c r="Z126" s="157"/>
      <c r="AA126" s="157"/>
      <c r="AB126" s="157"/>
    </row>
    <row r="127" spans="1:28" ht="15.05" thickBot="1">
      <c r="A127" s="211">
        <v>26</v>
      </c>
      <c r="B127" s="220"/>
      <c r="C127" s="212"/>
      <c r="E127" s="213"/>
      <c r="F127" s="208"/>
      <c r="G127" s="208"/>
      <c r="I127" s="208"/>
      <c r="J127" s="208"/>
      <c r="K127" s="222"/>
      <c r="L127" s="224"/>
      <c r="M127" s="226"/>
      <c r="N127" s="232"/>
      <c r="O127" s="232"/>
      <c r="P127" s="208"/>
      <c r="R127" s="214"/>
      <c r="S127" s="228" t="str">
        <f t="shared" ref="S127" si="48">IF(R127&lt;&gt;"",SUM(X128:AB128),"")</f>
        <v/>
      </c>
      <c r="T127" s="230" t="str">
        <f t="shared" ref="T127" si="49">IF(AND(R127&lt;&gt;"",S127&lt;&gt;""),R127*S127,"")</f>
        <v/>
      </c>
      <c r="U127" s="215"/>
      <c r="W127" s="51" t="s">
        <v>72</v>
      </c>
      <c r="X127" s="158"/>
      <c r="Y127" s="158"/>
      <c r="Z127" s="158"/>
      <c r="AA127" s="158"/>
      <c r="AB127" s="158"/>
    </row>
    <row r="128" spans="1:28" ht="15.05" thickBot="1">
      <c r="A128" s="211"/>
      <c r="B128" s="220"/>
      <c r="C128" s="212"/>
      <c r="E128" s="213"/>
      <c r="F128" s="208"/>
      <c r="G128" s="208"/>
      <c r="I128" s="208"/>
      <c r="J128" s="208"/>
      <c r="K128" s="222"/>
      <c r="L128" s="224"/>
      <c r="M128" s="226"/>
      <c r="N128" s="232"/>
      <c r="O128" s="232"/>
      <c r="P128" s="208"/>
      <c r="R128" s="214"/>
      <c r="S128" s="228"/>
      <c r="T128" s="230"/>
      <c r="U128" s="215"/>
      <c r="W128" s="47" t="s">
        <v>73</v>
      </c>
      <c r="X128" s="159"/>
      <c r="Y128" s="159"/>
      <c r="Z128" s="159"/>
      <c r="AA128" s="159"/>
      <c r="AB128" s="159"/>
    </row>
    <row r="129" spans="1:28" ht="15.05" thickBot="1">
      <c r="A129" s="211"/>
      <c r="B129" s="220"/>
      <c r="C129" s="212"/>
      <c r="E129" s="213"/>
      <c r="F129" s="208"/>
      <c r="G129" s="208"/>
      <c r="I129" s="208"/>
      <c r="J129" s="208"/>
      <c r="K129" s="222"/>
      <c r="L129" s="224"/>
      <c r="M129" s="226"/>
      <c r="N129" s="232"/>
      <c r="O129" s="232"/>
      <c r="P129" s="208"/>
      <c r="R129" s="214"/>
      <c r="S129" s="228"/>
      <c r="T129" s="230"/>
      <c r="U129" s="215"/>
      <c r="W129" s="47" t="s">
        <v>57</v>
      </c>
      <c r="X129" s="160"/>
      <c r="Y129" s="160"/>
      <c r="Z129" s="160"/>
      <c r="AA129" s="160"/>
      <c r="AB129" s="160"/>
    </row>
    <row r="130" spans="1:28" ht="15.05" thickBot="1">
      <c r="A130" s="211"/>
      <c r="B130" s="220"/>
      <c r="C130" s="212"/>
      <c r="E130" s="213"/>
      <c r="F130" s="208"/>
      <c r="G130" s="208"/>
      <c r="I130" s="208"/>
      <c r="J130" s="208"/>
      <c r="K130" s="222"/>
      <c r="L130" s="224"/>
      <c r="M130" s="226"/>
      <c r="N130" s="232"/>
      <c r="O130" s="232"/>
      <c r="P130" s="208"/>
      <c r="R130" s="214"/>
      <c r="S130" s="228"/>
      <c r="T130" s="230"/>
      <c r="U130" s="215"/>
      <c r="W130" s="138" t="s">
        <v>58</v>
      </c>
      <c r="X130" s="161"/>
      <c r="Y130" s="161"/>
      <c r="Z130" s="161"/>
      <c r="AA130" s="161"/>
      <c r="AB130" s="161"/>
    </row>
    <row r="131" spans="1:28" ht="15.05" thickBot="1">
      <c r="A131" s="211"/>
      <c r="B131" s="220"/>
      <c r="C131" s="212"/>
      <c r="E131" s="213"/>
      <c r="F131" s="208"/>
      <c r="G131" s="208"/>
      <c r="I131" s="208"/>
      <c r="J131" s="208"/>
      <c r="K131" s="222"/>
      <c r="L131" s="224"/>
      <c r="M131" s="226"/>
      <c r="N131" s="232"/>
      <c r="O131" s="232"/>
      <c r="P131" s="208"/>
      <c r="R131" s="214"/>
      <c r="S131" s="228"/>
      <c r="T131" s="230"/>
      <c r="U131" s="215"/>
      <c r="W131" s="139" t="s">
        <v>8</v>
      </c>
      <c r="X131" s="162"/>
      <c r="Y131" s="162"/>
      <c r="Z131" s="162"/>
      <c r="AA131" s="162"/>
      <c r="AB131" s="162"/>
    </row>
    <row r="132" spans="1:28" ht="15.05" thickBot="1">
      <c r="A132" s="216">
        <v>27</v>
      </c>
      <c r="B132" s="209"/>
      <c r="C132" s="217"/>
      <c r="E132" s="218"/>
      <c r="F132" s="209"/>
      <c r="G132" s="209"/>
      <c r="I132" s="209"/>
      <c r="J132" s="209"/>
      <c r="K132" s="221"/>
      <c r="L132" s="223"/>
      <c r="M132" s="225"/>
      <c r="N132" s="231"/>
      <c r="O132" s="231"/>
      <c r="P132" s="209"/>
      <c r="R132" s="219"/>
      <c r="S132" s="227" t="str">
        <f t="shared" ref="S132" si="50">IF(R132&lt;&gt;"",SUM(X133:AB133),"")</f>
        <v/>
      </c>
      <c r="T132" s="229" t="str">
        <f t="shared" ref="T132" si="51">IF(AND(R132&lt;&gt;"",S132&lt;&gt;""),R132*S132,"")</f>
        <v/>
      </c>
      <c r="U132" s="210"/>
      <c r="W132" s="51" t="s">
        <v>72</v>
      </c>
      <c r="X132" s="153"/>
      <c r="Y132" s="153"/>
      <c r="Z132" s="153"/>
      <c r="AA132" s="153"/>
      <c r="AB132" s="153"/>
    </row>
    <row r="133" spans="1:28" ht="15.05" thickBot="1">
      <c r="A133" s="216"/>
      <c r="B133" s="209"/>
      <c r="C133" s="217"/>
      <c r="E133" s="218"/>
      <c r="F133" s="209"/>
      <c r="G133" s="209"/>
      <c r="I133" s="209"/>
      <c r="J133" s="209"/>
      <c r="K133" s="221"/>
      <c r="L133" s="223"/>
      <c r="M133" s="225"/>
      <c r="N133" s="231"/>
      <c r="O133" s="231"/>
      <c r="P133" s="209"/>
      <c r="R133" s="219"/>
      <c r="S133" s="227"/>
      <c r="T133" s="229"/>
      <c r="U133" s="210"/>
      <c r="W133" s="47" t="s">
        <v>73</v>
      </c>
      <c r="X133" s="154"/>
      <c r="Y133" s="154"/>
      <c r="Z133" s="154"/>
      <c r="AA133" s="154"/>
      <c r="AB133" s="154"/>
    </row>
    <row r="134" spans="1:28" ht="15.05" thickBot="1">
      <c r="A134" s="216"/>
      <c r="B134" s="209"/>
      <c r="C134" s="217"/>
      <c r="E134" s="218"/>
      <c r="F134" s="209"/>
      <c r="G134" s="209"/>
      <c r="I134" s="209"/>
      <c r="J134" s="209"/>
      <c r="K134" s="221"/>
      <c r="L134" s="223"/>
      <c r="M134" s="225"/>
      <c r="N134" s="231"/>
      <c r="O134" s="231"/>
      <c r="P134" s="209"/>
      <c r="R134" s="219"/>
      <c r="S134" s="227"/>
      <c r="T134" s="229"/>
      <c r="U134" s="210"/>
      <c r="W134" s="47" t="s">
        <v>57</v>
      </c>
      <c r="X134" s="155"/>
      <c r="Y134" s="155"/>
      <c r="Z134" s="155"/>
      <c r="AA134" s="155"/>
      <c r="AB134" s="155"/>
    </row>
    <row r="135" spans="1:28" ht="15.05" thickBot="1">
      <c r="A135" s="216"/>
      <c r="B135" s="209"/>
      <c r="C135" s="217"/>
      <c r="E135" s="218"/>
      <c r="F135" s="209"/>
      <c r="G135" s="209"/>
      <c r="I135" s="209"/>
      <c r="J135" s="209"/>
      <c r="K135" s="221"/>
      <c r="L135" s="223"/>
      <c r="M135" s="225"/>
      <c r="N135" s="231"/>
      <c r="O135" s="231"/>
      <c r="P135" s="209"/>
      <c r="R135" s="219"/>
      <c r="S135" s="227"/>
      <c r="T135" s="229"/>
      <c r="U135" s="210"/>
      <c r="W135" s="138" t="s">
        <v>58</v>
      </c>
      <c r="X135" s="156"/>
      <c r="Y135" s="156"/>
      <c r="Z135" s="156"/>
      <c r="AA135" s="156"/>
      <c r="AB135" s="156"/>
    </row>
    <row r="136" spans="1:28" ht="15.05" thickBot="1">
      <c r="A136" s="216"/>
      <c r="B136" s="209"/>
      <c r="C136" s="217"/>
      <c r="E136" s="218"/>
      <c r="F136" s="209"/>
      <c r="G136" s="209"/>
      <c r="I136" s="209"/>
      <c r="J136" s="209"/>
      <c r="K136" s="221"/>
      <c r="L136" s="223"/>
      <c r="M136" s="225"/>
      <c r="N136" s="231"/>
      <c r="O136" s="231"/>
      <c r="P136" s="209"/>
      <c r="R136" s="219"/>
      <c r="S136" s="227"/>
      <c r="T136" s="229"/>
      <c r="U136" s="210"/>
      <c r="W136" s="139" t="s">
        <v>8</v>
      </c>
      <c r="X136" s="157"/>
      <c r="Y136" s="157"/>
      <c r="Z136" s="157"/>
      <c r="AA136" s="157"/>
      <c r="AB136" s="157"/>
    </row>
    <row r="137" spans="1:28" ht="15.05" thickBot="1">
      <c r="A137" s="211">
        <v>28</v>
      </c>
      <c r="B137" s="220"/>
      <c r="C137" s="212"/>
      <c r="E137" s="213"/>
      <c r="F137" s="208"/>
      <c r="G137" s="208"/>
      <c r="I137" s="208"/>
      <c r="J137" s="208"/>
      <c r="K137" s="222"/>
      <c r="L137" s="224"/>
      <c r="M137" s="226"/>
      <c r="N137" s="232"/>
      <c r="O137" s="232"/>
      <c r="P137" s="208"/>
      <c r="R137" s="214"/>
      <c r="S137" s="228" t="str">
        <f t="shared" ref="S137" si="52">IF(R137&lt;&gt;"",SUM(X138:AB138),"")</f>
        <v/>
      </c>
      <c r="T137" s="230" t="str">
        <f t="shared" ref="T137" si="53">IF(AND(R137&lt;&gt;"",S137&lt;&gt;""),R137*S137,"")</f>
        <v/>
      </c>
      <c r="U137" s="215"/>
      <c r="W137" s="51" t="s">
        <v>72</v>
      </c>
      <c r="X137" s="158"/>
      <c r="Y137" s="158"/>
      <c r="Z137" s="158"/>
      <c r="AA137" s="158"/>
      <c r="AB137" s="158"/>
    </row>
    <row r="138" spans="1:28" ht="15.05" thickBot="1">
      <c r="A138" s="211"/>
      <c r="B138" s="220"/>
      <c r="C138" s="212"/>
      <c r="E138" s="213"/>
      <c r="F138" s="208"/>
      <c r="G138" s="208"/>
      <c r="I138" s="208"/>
      <c r="J138" s="208"/>
      <c r="K138" s="222"/>
      <c r="L138" s="224"/>
      <c r="M138" s="226"/>
      <c r="N138" s="232"/>
      <c r="O138" s="232"/>
      <c r="P138" s="208"/>
      <c r="R138" s="214"/>
      <c r="S138" s="228"/>
      <c r="T138" s="230"/>
      <c r="U138" s="215"/>
      <c r="W138" s="47" t="s">
        <v>73</v>
      </c>
      <c r="X138" s="159"/>
      <c r="Y138" s="159"/>
      <c r="Z138" s="159"/>
      <c r="AA138" s="159"/>
      <c r="AB138" s="159"/>
    </row>
    <row r="139" spans="1:28" ht="15.05" thickBot="1">
      <c r="A139" s="211"/>
      <c r="B139" s="220"/>
      <c r="C139" s="212"/>
      <c r="E139" s="213"/>
      <c r="F139" s="208"/>
      <c r="G139" s="208"/>
      <c r="I139" s="208"/>
      <c r="J139" s="208"/>
      <c r="K139" s="222"/>
      <c r="L139" s="224"/>
      <c r="M139" s="226"/>
      <c r="N139" s="232"/>
      <c r="O139" s="232"/>
      <c r="P139" s="208"/>
      <c r="R139" s="214"/>
      <c r="S139" s="228"/>
      <c r="T139" s="230"/>
      <c r="U139" s="215"/>
      <c r="W139" s="47" t="s">
        <v>57</v>
      </c>
      <c r="X139" s="160"/>
      <c r="Y139" s="160"/>
      <c r="Z139" s="160"/>
      <c r="AA139" s="160"/>
      <c r="AB139" s="160"/>
    </row>
    <row r="140" spans="1:28" ht="15.05" thickBot="1">
      <c r="A140" s="211"/>
      <c r="B140" s="220"/>
      <c r="C140" s="212"/>
      <c r="E140" s="213"/>
      <c r="F140" s="208"/>
      <c r="G140" s="208"/>
      <c r="I140" s="208"/>
      <c r="J140" s="208"/>
      <c r="K140" s="222"/>
      <c r="L140" s="224"/>
      <c r="M140" s="226"/>
      <c r="N140" s="232"/>
      <c r="O140" s="232"/>
      <c r="P140" s="208"/>
      <c r="R140" s="214"/>
      <c r="S140" s="228"/>
      <c r="T140" s="230"/>
      <c r="U140" s="215"/>
      <c r="W140" s="138" t="s">
        <v>58</v>
      </c>
      <c r="X140" s="161"/>
      <c r="Y140" s="161"/>
      <c r="Z140" s="161"/>
      <c r="AA140" s="161"/>
      <c r="AB140" s="161"/>
    </row>
    <row r="141" spans="1:28" ht="15.05" thickBot="1">
      <c r="A141" s="211"/>
      <c r="B141" s="220"/>
      <c r="C141" s="212"/>
      <c r="E141" s="213"/>
      <c r="F141" s="208"/>
      <c r="G141" s="208"/>
      <c r="I141" s="208"/>
      <c r="J141" s="208"/>
      <c r="K141" s="222"/>
      <c r="L141" s="224"/>
      <c r="M141" s="226"/>
      <c r="N141" s="232"/>
      <c r="O141" s="232"/>
      <c r="P141" s="208"/>
      <c r="R141" s="214"/>
      <c r="S141" s="228"/>
      <c r="T141" s="230"/>
      <c r="U141" s="215"/>
      <c r="W141" s="139" t="s">
        <v>8</v>
      </c>
      <c r="X141" s="162"/>
      <c r="Y141" s="162"/>
      <c r="Z141" s="162"/>
      <c r="AA141" s="162"/>
      <c r="AB141" s="162"/>
    </row>
    <row r="142" spans="1:28" ht="15.05" thickBot="1">
      <c r="A142" s="216">
        <v>29</v>
      </c>
      <c r="B142" s="209"/>
      <c r="C142" s="217"/>
      <c r="E142" s="218"/>
      <c r="F142" s="209"/>
      <c r="G142" s="209"/>
      <c r="I142" s="209"/>
      <c r="J142" s="209"/>
      <c r="K142" s="221"/>
      <c r="L142" s="223"/>
      <c r="M142" s="225"/>
      <c r="N142" s="231"/>
      <c r="O142" s="231"/>
      <c r="P142" s="209"/>
      <c r="R142" s="219"/>
      <c r="S142" s="227" t="str">
        <f t="shared" ref="S142" si="54">IF(R142&lt;&gt;"",SUM(X143:AB143),"")</f>
        <v/>
      </c>
      <c r="T142" s="229" t="str">
        <f t="shared" ref="T142" si="55">IF(AND(R142&lt;&gt;"",S142&lt;&gt;""),R142*S142,"")</f>
        <v/>
      </c>
      <c r="U142" s="210"/>
      <c r="W142" s="51" t="s">
        <v>72</v>
      </c>
      <c r="X142" s="153"/>
      <c r="Y142" s="153"/>
      <c r="Z142" s="153"/>
      <c r="AA142" s="153"/>
      <c r="AB142" s="153"/>
    </row>
    <row r="143" spans="1:28" ht="15.05" thickBot="1">
      <c r="A143" s="216"/>
      <c r="B143" s="209"/>
      <c r="C143" s="217"/>
      <c r="E143" s="218"/>
      <c r="F143" s="209"/>
      <c r="G143" s="209"/>
      <c r="I143" s="209"/>
      <c r="J143" s="209"/>
      <c r="K143" s="221"/>
      <c r="L143" s="223"/>
      <c r="M143" s="225"/>
      <c r="N143" s="231"/>
      <c r="O143" s="231"/>
      <c r="P143" s="209"/>
      <c r="R143" s="219"/>
      <c r="S143" s="227"/>
      <c r="T143" s="229"/>
      <c r="U143" s="210"/>
      <c r="W143" s="47" t="s">
        <v>73</v>
      </c>
      <c r="X143" s="154"/>
      <c r="Y143" s="154"/>
      <c r="Z143" s="154"/>
      <c r="AA143" s="154"/>
      <c r="AB143" s="154"/>
    </row>
    <row r="144" spans="1:28" ht="15.05" thickBot="1">
      <c r="A144" s="216"/>
      <c r="B144" s="209"/>
      <c r="C144" s="217"/>
      <c r="E144" s="218"/>
      <c r="F144" s="209"/>
      <c r="G144" s="209"/>
      <c r="I144" s="209"/>
      <c r="J144" s="209"/>
      <c r="K144" s="221"/>
      <c r="L144" s="223"/>
      <c r="M144" s="225"/>
      <c r="N144" s="231"/>
      <c r="O144" s="231"/>
      <c r="P144" s="209"/>
      <c r="R144" s="219"/>
      <c r="S144" s="227"/>
      <c r="T144" s="229"/>
      <c r="U144" s="210"/>
      <c r="W144" s="47" t="s">
        <v>57</v>
      </c>
      <c r="X144" s="155"/>
      <c r="Y144" s="155"/>
      <c r="Z144" s="155"/>
      <c r="AA144" s="155"/>
      <c r="AB144" s="155"/>
    </row>
    <row r="145" spans="1:28" ht="15.05" thickBot="1">
      <c r="A145" s="216"/>
      <c r="B145" s="209"/>
      <c r="C145" s="217"/>
      <c r="E145" s="218"/>
      <c r="F145" s="209"/>
      <c r="G145" s="209"/>
      <c r="I145" s="209"/>
      <c r="J145" s="209"/>
      <c r="K145" s="221"/>
      <c r="L145" s="223"/>
      <c r="M145" s="225"/>
      <c r="N145" s="231"/>
      <c r="O145" s="231"/>
      <c r="P145" s="209"/>
      <c r="R145" s="219"/>
      <c r="S145" s="227"/>
      <c r="T145" s="229"/>
      <c r="U145" s="210"/>
      <c r="W145" s="138" t="s">
        <v>58</v>
      </c>
      <c r="X145" s="156"/>
      <c r="Y145" s="156"/>
      <c r="Z145" s="156"/>
      <c r="AA145" s="156"/>
      <c r="AB145" s="156"/>
    </row>
    <row r="146" spans="1:28" ht="15.05" thickBot="1">
      <c r="A146" s="216"/>
      <c r="B146" s="209"/>
      <c r="C146" s="217"/>
      <c r="E146" s="218"/>
      <c r="F146" s="209"/>
      <c r="G146" s="209"/>
      <c r="I146" s="209"/>
      <c r="J146" s="209"/>
      <c r="K146" s="221"/>
      <c r="L146" s="223"/>
      <c r="M146" s="225"/>
      <c r="N146" s="231"/>
      <c r="O146" s="231"/>
      <c r="P146" s="209"/>
      <c r="R146" s="219"/>
      <c r="S146" s="227"/>
      <c r="T146" s="229"/>
      <c r="U146" s="210"/>
      <c r="W146" s="139" t="s">
        <v>8</v>
      </c>
      <c r="X146" s="157"/>
      <c r="Y146" s="157"/>
      <c r="Z146" s="157"/>
      <c r="AA146" s="157"/>
      <c r="AB146" s="157"/>
    </row>
    <row r="147" spans="1:28" ht="15.05" thickBot="1">
      <c r="A147" s="211">
        <v>30</v>
      </c>
      <c r="B147" s="220"/>
      <c r="C147" s="212"/>
      <c r="E147" s="213"/>
      <c r="F147" s="208"/>
      <c r="G147" s="208"/>
      <c r="I147" s="208"/>
      <c r="J147" s="208"/>
      <c r="K147" s="222"/>
      <c r="L147" s="224"/>
      <c r="M147" s="226"/>
      <c r="N147" s="232"/>
      <c r="O147" s="232"/>
      <c r="P147" s="208"/>
      <c r="R147" s="214"/>
      <c r="S147" s="228" t="str">
        <f t="shared" ref="S147" si="56">IF(R147&lt;&gt;"",SUM(X148:AB148),"")</f>
        <v/>
      </c>
      <c r="T147" s="230" t="str">
        <f t="shared" ref="T147" si="57">IF(AND(R147&lt;&gt;"",S147&lt;&gt;""),R147*S147,"")</f>
        <v/>
      </c>
      <c r="U147" s="215"/>
      <c r="W147" s="51" t="s">
        <v>72</v>
      </c>
      <c r="X147" s="158"/>
      <c r="Y147" s="158"/>
      <c r="Z147" s="158"/>
      <c r="AA147" s="158"/>
      <c r="AB147" s="158"/>
    </row>
    <row r="148" spans="1:28" ht="15.05" thickBot="1">
      <c r="A148" s="211"/>
      <c r="B148" s="220"/>
      <c r="C148" s="212"/>
      <c r="E148" s="213"/>
      <c r="F148" s="208"/>
      <c r="G148" s="208"/>
      <c r="I148" s="208"/>
      <c r="J148" s="208"/>
      <c r="K148" s="222"/>
      <c r="L148" s="224"/>
      <c r="M148" s="226"/>
      <c r="N148" s="232"/>
      <c r="O148" s="232"/>
      <c r="P148" s="208"/>
      <c r="R148" s="214"/>
      <c r="S148" s="228"/>
      <c r="T148" s="230"/>
      <c r="U148" s="215"/>
      <c r="W148" s="47" t="s">
        <v>73</v>
      </c>
      <c r="X148" s="159"/>
      <c r="Y148" s="159"/>
      <c r="Z148" s="159"/>
      <c r="AA148" s="159"/>
      <c r="AB148" s="159"/>
    </row>
    <row r="149" spans="1:28" ht="15.05" thickBot="1">
      <c r="A149" s="211"/>
      <c r="B149" s="220"/>
      <c r="C149" s="212"/>
      <c r="E149" s="213"/>
      <c r="F149" s="208"/>
      <c r="G149" s="208"/>
      <c r="I149" s="208"/>
      <c r="J149" s="208"/>
      <c r="K149" s="222"/>
      <c r="L149" s="224"/>
      <c r="M149" s="226"/>
      <c r="N149" s="232"/>
      <c r="O149" s="232"/>
      <c r="P149" s="208"/>
      <c r="R149" s="214"/>
      <c r="S149" s="228"/>
      <c r="T149" s="230"/>
      <c r="U149" s="215"/>
      <c r="W149" s="47" t="s">
        <v>57</v>
      </c>
      <c r="X149" s="160"/>
      <c r="Y149" s="160"/>
      <c r="Z149" s="160"/>
      <c r="AA149" s="160"/>
      <c r="AB149" s="160"/>
    </row>
    <row r="150" spans="1:28" ht="15.05" thickBot="1">
      <c r="A150" s="211"/>
      <c r="B150" s="220"/>
      <c r="C150" s="212"/>
      <c r="E150" s="213"/>
      <c r="F150" s="208"/>
      <c r="G150" s="208"/>
      <c r="I150" s="208"/>
      <c r="J150" s="208"/>
      <c r="K150" s="222"/>
      <c r="L150" s="224"/>
      <c r="M150" s="226"/>
      <c r="N150" s="232"/>
      <c r="O150" s="232"/>
      <c r="P150" s="208"/>
      <c r="R150" s="214"/>
      <c r="S150" s="228"/>
      <c r="T150" s="230"/>
      <c r="U150" s="215"/>
      <c r="W150" s="138" t="s">
        <v>58</v>
      </c>
      <c r="X150" s="161"/>
      <c r="Y150" s="161"/>
      <c r="Z150" s="161"/>
      <c r="AA150" s="161"/>
      <c r="AB150" s="161"/>
    </row>
    <row r="151" spans="1:28" ht="15.05" thickBot="1">
      <c r="A151" s="211"/>
      <c r="B151" s="220"/>
      <c r="C151" s="212"/>
      <c r="E151" s="213"/>
      <c r="F151" s="208"/>
      <c r="G151" s="208"/>
      <c r="I151" s="208"/>
      <c r="J151" s="208"/>
      <c r="K151" s="222"/>
      <c r="L151" s="224"/>
      <c r="M151" s="226"/>
      <c r="N151" s="232"/>
      <c r="O151" s="232"/>
      <c r="P151" s="208"/>
      <c r="R151" s="214"/>
      <c r="S151" s="228"/>
      <c r="T151" s="230"/>
      <c r="U151" s="215"/>
      <c r="W151" s="139" t="s">
        <v>8</v>
      </c>
      <c r="X151" s="162"/>
      <c r="Y151" s="162"/>
      <c r="Z151" s="162"/>
      <c r="AA151" s="162"/>
      <c r="AB151" s="162"/>
    </row>
    <row r="152" spans="1:28" ht="15.05" thickBot="1">
      <c r="A152" s="216">
        <v>31</v>
      </c>
      <c r="B152" s="209"/>
      <c r="C152" s="217"/>
      <c r="E152" s="218"/>
      <c r="F152" s="209"/>
      <c r="G152" s="209"/>
      <c r="I152" s="209"/>
      <c r="J152" s="209"/>
      <c r="K152" s="221"/>
      <c r="L152" s="223"/>
      <c r="M152" s="225"/>
      <c r="N152" s="231"/>
      <c r="O152" s="231"/>
      <c r="P152" s="209"/>
      <c r="R152" s="219"/>
      <c r="S152" s="227" t="str">
        <f t="shared" ref="S152" si="58">IF(R152&lt;&gt;"",SUM(X153:AB153),"")</f>
        <v/>
      </c>
      <c r="T152" s="229" t="str">
        <f t="shared" ref="T152" si="59">IF(AND(R152&lt;&gt;"",S152&lt;&gt;""),R152*S152,"")</f>
        <v/>
      </c>
      <c r="U152" s="210"/>
      <c r="W152" s="51" t="s">
        <v>72</v>
      </c>
      <c r="X152" s="153"/>
      <c r="Y152" s="153"/>
      <c r="Z152" s="153"/>
      <c r="AA152" s="153"/>
      <c r="AB152" s="153"/>
    </row>
    <row r="153" spans="1:28" ht="15.05" thickBot="1">
      <c r="A153" s="216"/>
      <c r="B153" s="209"/>
      <c r="C153" s="217"/>
      <c r="E153" s="218"/>
      <c r="F153" s="209"/>
      <c r="G153" s="209"/>
      <c r="I153" s="209"/>
      <c r="J153" s="209"/>
      <c r="K153" s="221"/>
      <c r="L153" s="223"/>
      <c r="M153" s="225"/>
      <c r="N153" s="231"/>
      <c r="O153" s="231"/>
      <c r="P153" s="209"/>
      <c r="R153" s="219"/>
      <c r="S153" s="227"/>
      <c r="T153" s="229"/>
      <c r="U153" s="210"/>
      <c r="W153" s="47" t="s">
        <v>73</v>
      </c>
      <c r="X153" s="154"/>
      <c r="Y153" s="154"/>
      <c r="Z153" s="154"/>
      <c r="AA153" s="154"/>
      <c r="AB153" s="154"/>
    </row>
    <row r="154" spans="1:28" ht="15.05" thickBot="1">
      <c r="A154" s="216"/>
      <c r="B154" s="209"/>
      <c r="C154" s="217"/>
      <c r="E154" s="218"/>
      <c r="F154" s="209"/>
      <c r="G154" s="209"/>
      <c r="I154" s="209"/>
      <c r="J154" s="209"/>
      <c r="K154" s="221"/>
      <c r="L154" s="223"/>
      <c r="M154" s="225"/>
      <c r="N154" s="231"/>
      <c r="O154" s="231"/>
      <c r="P154" s="209"/>
      <c r="R154" s="219"/>
      <c r="S154" s="227"/>
      <c r="T154" s="229"/>
      <c r="U154" s="210"/>
      <c r="W154" s="47" t="s">
        <v>57</v>
      </c>
      <c r="X154" s="155"/>
      <c r="Y154" s="155"/>
      <c r="Z154" s="155"/>
      <c r="AA154" s="155"/>
      <c r="AB154" s="155"/>
    </row>
    <row r="155" spans="1:28" ht="15.05" thickBot="1">
      <c r="A155" s="216"/>
      <c r="B155" s="209"/>
      <c r="C155" s="217"/>
      <c r="E155" s="218"/>
      <c r="F155" s="209"/>
      <c r="G155" s="209"/>
      <c r="I155" s="209"/>
      <c r="J155" s="209"/>
      <c r="K155" s="221"/>
      <c r="L155" s="223"/>
      <c r="M155" s="225"/>
      <c r="N155" s="231"/>
      <c r="O155" s="231"/>
      <c r="P155" s="209"/>
      <c r="R155" s="219"/>
      <c r="S155" s="227"/>
      <c r="T155" s="229"/>
      <c r="U155" s="210"/>
      <c r="W155" s="138" t="s">
        <v>58</v>
      </c>
      <c r="X155" s="156"/>
      <c r="Y155" s="156"/>
      <c r="Z155" s="156"/>
      <c r="AA155" s="156"/>
      <c r="AB155" s="156"/>
    </row>
    <row r="156" spans="1:28" ht="15.05" thickBot="1">
      <c r="A156" s="216"/>
      <c r="B156" s="209"/>
      <c r="C156" s="217"/>
      <c r="E156" s="218"/>
      <c r="F156" s="209"/>
      <c r="G156" s="209"/>
      <c r="I156" s="209"/>
      <c r="J156" s="209"/>
      <c r="K156" s="221"/>
      <c r="L156" s="223"/>
      <c r="M156" s="225"/>
      <c r="N156" s="231"/>
      <c r="O156" s="231"/>
      <c r="P156" s="209"/>
      <c r="R156" s="219"/>
      <c r="S156" s="227"/>
      <c r="T156" s="229"/>
      <c r="U156" s="210"/>
      <c r="W156" s="139" t="s">
        <v>8</v>
      </c>
      <c r="X156" s="157"/>
      <c r="Y156" s="157"/>
      <c r="Z156" s="157"/>
      <c r="AA156" s="157"/>
      <c r="AB156" s="157"/>
    </row>
    <row r="157" spans="1:28" ht="15.05" thickBot="1">
      <c r="A157" s="211">
        <v>32</v>
      </c>
      <c r="B157" s="220"/>
      <c r="C157" s="212"/>
      <c r="E157" s="213"/>
      <c r="F157" s="208"/>
      <c r="G157" s="208"/>
      <c r="I157" s="208"/>
      <c r="J157" s="208"/>
      <c r="K157" s="222"/>
      <c r="L157" s="224"/>
      <c r="M157" s="226"/>
      <c r="N157" s="232"/>
      <c r="O157" s="232"/>
      <c r="P157" s="208"/>
      <c r="R157" s="214"/>
      <c r="S157" s="228" t="str">
        <f t="shared" ref="S157" si="60">IF(R157&lt;&gt;"",SUM(X158:AB158),"")</f>
        <v/>
      </c>
      <c r="T157" s="230" t="str">
        <f t="shared" ref="T157" si="61">IF(AND(R157&lt;&gt;"",S157&lt;&gt;""),R157*S157,"")</f>
        <v/>
      </c>
      <c r="U157" s="215"/>
      <c r="W157" s="51" t="s">
        <v>72</v>
      </c>
      <c r="X157" s="158"/>
      <c r="Y157" s="158"/>
      <c r="Z157" s="158"/>
      <c r="AA157" s="158"/>
      <c r="AB157" s="158"/>
    </row>
    <row r="158" spans="1:28" ht="15.05" thickBot="1">
      <c r="A158" s="211"/>
      <c r="B158" s="220"/>
      <c r="C158" s="212"/>
      <c r="E158" s="213"/>
      <c r="F158" s="208"/>
      <c r="G158" s="208"/>
      <c r="I158" s="208"/>
      <c r="J158" s="208"/>
      <c r="K158" s="222"/>
      <c r="L158" s="224"/>
      <c r="M158" s="226"/>
      <c r="N158" s="232"/>
      <c r="O158" s="232"/>
      <c r="P158" s="208"/>
      <c r="R158" s="214"/>
      <c r="S158" s="228"/>
      <c r="T158" s="230"/>
      <c r="U158" s="215"/>
      <c r="W158" s="47" t="s">
        <v>73</v>
      </c>
      <c r="X158" s="159"/>
      <c r="Y158" s="159"/>
      <c r="Z158" s="159"/>
      <c r="AA158" s="159"/>
      <c r="AB158" s="159"/>
    </row>
    <row r="159" spans="1:28" ht="15.05" thickBot="1">
      <c r="A159" s="211"/>
      <c r="B159" s="220"/>
      <c r="C159" s="212"/>
      <c r="E159" s="213"/>
      <c r="F159" s="208"/>
      <c r="G159" s="208"/>
      <c r="I159" s="208"/>
      <c r="J159" s="208"/>
      <c r="K159" s="222"/>
      <c r="L159" s="224"/>
      <c r="M159" s="226"/>
      <c r="N159" s="232"/>
      <c r="O159" s="232"/>
      <c r="P159" s="208"/>
      <c r="R159" s="214"/>
      <c r="S159" s="228"/>
      <c r="T159" s="230"/>
      <c r="U159" s="215"/>
      <c r="W159" s="47" t="s">
        <v>57</v>
      </c>
      <c r="X159" s="160"/>
      <c r="Y159" s="160"/>
      <c r="Z159" s="160"/>
      <c r="AA159" s="160"/>
      <c r="AB159" s="160"/>
    </row>
    <row r="160" spans="1:28" ht="15.05" thickBot="1">
      <c r="A160" s="211"/>
      <c r="B160" s="220"/>
      <c r="C160" s="212"/>
      <c r="E160" s="213"/>
      <c r="F160" s="208"/>
      <c r="G160" s="208"/>
      <c r="I160" s="208"/>
      <c r="J160" s="208"/>
      <c r="K160" s="222"/>
      <c r="L160" s="224"/>
      <c r="M160" s="226"/>
      <c r="N160" s="232"/>
      <c r="O160" s="232"/>
      <c r="P160" s="208"/>
      <c r="R160" s="214"/>
      <c r="S160" s="228"/>
      <c r="T160" s="230"/>
      <c r="U160" s="215"/>
      <c r="W160" s="138" t="s">
        <v>58</v>
      </c>
      <c r="X160" s="161"/>
      <c r="Y160" s="161"/>
      <c r="Z160" s="161"/>
      <c r="AA160" s="161"/>
      <c r="AB160" s="161"/>
    </row>
    <row r="161" spans="1:28" ht="15.05" thickBot="1">
      <c r="A161" s="211"/>
      <c r="B161" s="220"/>
      <c r="C161" s="212"/>
      <c r="E161" s="213"/>
      <c r="F161" s="208"/>
      <c r="G161" s="208"/>
      <c r="I161" s="208"/>
      <c r="J161" s="208"/>
      <c r="K161" s="222"/>
      <c r="L161" s="224"/>
      <c r="M161" s="226"/>
      <c r="N161" s="232"/>
      <c r="O161" s="232"/>
      <c r="P161" s="208"/>
      <c r="R161" s="214"/>
      <c r="S161" s="228"/>
      <c r="T161" s="230"/>
      <c r="U161" s="215"/>
      <c r="W161" s="139" t="s">
        <v>8</v>
      </c>
      <c r="X161" s="162"/>
      <c r="Y161" s="162"/>
      <c r="Z161" s="162"/>
      <c r="AA161" s="162"/>
      <c r="AB161" s="162"/>
    </row>
    <row r="162" spans="1:28" ht="15.05" thickBot="1">
      <c r="A162" s="216">
        <v>33</v>
      </c>
      <c r="B162" s="209"/>
      <c r="C162" s="217"/>
      <c r="E162" s="218"/>
      <c r="F162" s="209"/>
      <c r="G162" s="209"/>
      <c r="I162" s="209"/>
      <c r="J162" s="209"/>
      <c r="K162" s="221"/>
      <c r="L162" s="223"/>
      <c r="M162" s="225"/>
      <c r="N162" s="231"/>
      <c r="O162" s="231"/>
      <c r="P162" s="209"/>
      <c r="R162" s="219"/>
      <c r="S162" s="227" t="str">
        <f t="shared" ref="S162" si="62">IF(R162&lt;&gt;"",SUM(X163:AB163),"")</f>
        <v/>
      </c>
      <c r="T162" s="229" t="str">
        <f t="shared" ref="T162" si="63">IF(AND(R162&lt;&gt;"",S162&lt;&gt;""),R162*S162,"")</f>
        <v/>
      </c>
      <c r="U162" s="210"/>
      <c r="W162" s="51" t="s">
        <v>72</v>
      </c>
      <c r="X162" s="153"/>
      <c r="Y162" s="153"/>
      <c r="Z162" s="153"/>
      <c r="AA162" s="153"/>
      <c r="AB162" s="153"/>
    </row>
    <row r="163" spans="1:28" ht="15.05" thickBot="1">
      <c r="A163" s="216"/>
      <c r="B163" s="209"/>
      <c r="C163" s="217"/>
      <c r="E163" s="218"/>
      <c r="F163" s="209"/>
      <c r="G163" s="209"/>
      <c r="I163" s="209"/>
      <c r="J163" s="209"/>
      <c r="K163" s="221"/>
      <c r="L163" s="223"/>
      <c r="M163" s="225"/>
      <c r="N163" s="231"/>
      <c r="O163" s="231"/>
      <c r="P163" s="209"/>
      <c r="R163" s="219"/>
      <c r="S163" s="227"/>
      <c r="T163" s="229"/>
      <c r="U163" s="210"/>
      <c r="W163" s="47" t="s">
        <v>73</v>
      </c>
      <c r="X163" s="154"/>
      <c r="Y163" s="154"/>
      <c r="Z163" s="154"/>
      <c r="AA163" s="154"/>
      <c r="AB163" s="154"/>
    </row>
    <row r="164" spans="1:28" ht="15.05" thickBot="1">
      <c r="A164" s="216"/>
      <c r="B164" s="209"/>
      <c r="C164" s="217"/>
      <c r="E164" s="218"/>
      <c r="F164" s="209"/>
      <c r="G164" s="209"/>
      <c r="I164" s="209"/>
      <c r="J164" s="209"/>
      <c r="K164" s="221"/>
      <c r="L164" s="223"/>
      <c r="M164" s="225"/>
      <c r="N164" s="231"/>
      <c r="O164" s="231"/>
      <c r="P164" s="209"/>
      <c r="R164" s="219"/>
      <c r="S164" s="227"/>
      <c r="T164" s="229"/>
      <c r="U164" s="210"/>
      <c r="W164" s="47" t="s">
        <v>57</v>
      </c>
      <c r="X164" s="155"/>
      <c r="Y164" s="155"/>
      <c r="Z164" s="155"/>
      <c r="AA164" s="155"/>
      <c r="AB164" s="155"/>
    </row>
    <row r="165" spans="1:28" ht="15.05" thickBot="1">
      <c r="A165" s="216"/>
      <c r="B165" s="209"/>
      <c r="C165" s="217"/>
      <c r="E165" s="218"/>
      <c r="F165" s="209"/>
      <c r="G165" s="209"/>
      <c r="I165" s="209"/>
      <c r="J165" s="209"/>
      <c r="K165" s="221"/>
      <c r="L165" s="223"/>
      <c r="M165" s="225"/>
      <c r="N165" s="231"/>
      <c r="O165" s="231"/>
      <c r="P165" s="209"/>
      <c r="R165" s="219"/>
      <c r="S165" s="227"/>
      <c r="T165" s="229"/>
      <c r="U165" s="210"/>
      <c r="W165" s="138" t="s">
        <v>58</v>
      </c>
      <c r="X165" s="156"/>
      <c r="Y165" s="156"/>
      <c r="Z165" s="156"/>
      <c r="AA165" s="156"/>
      <c r="AB165" s="156"/>
    </row>
    <row r="166" spans="1:28" ht="15.05" thickBot="1">
      <c r="A166" s="216"/>
      <c r="B166" s="209"/>
      <c r="C166" s="217"/>
      <c r="E166" s="218"/>
      <c r="F166" s="209"/>
      <c r="G166" s="209"/>
      <c r="I166" s="209"/>
      <c r="J166" s="209"/>
      <c r="K166" s="221"/>
      <c r="L166" s="223"/>
      <c r="M166" s="225"/>
      <c r="N166" s="231"/>
      <c r="O166" s="231"/>
      <c r="P166" s="209"/>
      <c r="R166" s="219"/>
      <c r="S166" s="227"/>
      <c r="T166" s="229"/>
      <c r="U166" s="210"/>
      <c r="W166" s="139" t="s">
        <v>8</v>
      </c>
      <c r="X166" s="157"/>
      <c r="Y166" s="157"/>
      <c r="Z166" s="157"/>
      <c r="AA166" s="157"/>
      <c r="AB166" s="157"/>
    </row>
    <row r="167" spans="1:28" ht="15.05" thickBot="1">
      <c r="A167" s="211">
        <v>34</v>
      </c>
      <c r="B167" s="220"/>
      <c r="C167" s="212"/>
      <c r="E167" s="213"/>
      <c r="F167" s="208"/>
      <c r="G167" s="208"/>
      <c r="I167" s="208"/>
      <c r="J167" s="208"/>
      <c r="K167" s="222"/>
      <c r="L167" s="224"/>
      <c r="M167" s="226"/>
      <c r="N167" s="232"/>
      <c r="O167" s="232"/>
      <c r="P167" s="208"/>
      <c r="R167" s="214"/>
      <c r="S167" s="228" t="str">
        <f t="shared" ref="S167" si="64">IF(R167&lt;&gt;"",SUM(X168:AB168),"")</f>
        <v/>
      </c>
      <c r="T167" s="230" t="str">
        <f t="shared" ref="T167" si="65">IF(AND(R167&lt;&gt;"",S167&lt;&gt;""),R167*S167,"")</f>
        <v/>
      </c>
      <c r="U167" s="215"/>
      <c r="W167" s="51" t="s">
        <v>72</v>
      </c>
      <c r="X167" s="158"/>
      <c r="Y167" s="158"/>
      <c r="Z167" s="158"/>
      <c r="AA167" s="158"/>
      <c r="AB167" s="158"/>
    </row>
    <row r="168" spans="1:28" ht="15.05" thickBot="1">
      <c r="A168" s="211"/>
      <c r="B168" s="220"/>
      <c r="C168" s="212"/>
      <c r="E168" s="213"/>
      <c r="F168" s="208"/>
      <c r="G168" s="208"/>
      <c r="I168" s="208"/>
      <c r="J168" s="208"/>
      <c r="K168" s="222"/>
      <c r="L168" s="224"/>
      <c r="M168" s="226"/>
      <c r="N168" s="232"/>
      <c r="O168" s="232"/>
      <c r="P168" s="208"/>
      <c r="R168" s="214"/>
      <c r="S168" s="228"/>
      <c r="T168" s="230"/>
      <c r="U168" s="215"/>
      <c r="W168" s="47" t="s">
        <v>73</v>
      </c>
      <c r="X168" s="159"/>
      <c r="Y168" s="159"/>
      <c r="Z168" s="159"/>
      <c r="AA168" s="159"/>
      <c r="AB168" s="159"/>
    </row>
    <row r="169" spans="1:28" ht="15.05" thickBot="1">
      <c r="A169" s="211"/>
      <c r="B169" s="220"/>
      <c r="C169" s="212"/>
      <c r="E169" s="213"/>
      <c r="F169" s="208"/>
      <c r="G169" s="208"/>
      <c r="I169" s="208"/>
      <c r="J169" s="208"/>
      <c r="K169" s="222"/>
      <c r="L169" s="224"/>
      <c r="M169" s="226"/>
      <c r="N169" s="232"/>
      <c r="O169" s="232"/>
      <c r="P169" s="208"/>
      <c r="R169" s="214"/>
      <c r="S169" s="228"/>
      <c r="T169" s="230"/>
      <c r="U169" s="215"/>
      <c r="W169" s="47" t="s">
        <v>57</v>
      </c>
      <c r="X169" s="160"/>
      <c r="Y169" s="160"/>
      <c r="Z169" s="160"/>
      <c r="AA169" s="160"/>
      <c r="AB169" s="160"/>
    </row>
    <row r="170" spans="1:28" ht="15.05" thickBot="1">
      <c r="A170" s="211"/>
      <c r="B170" s="220"/>
      <c r="C170" s="212"/>
      <c r="E170" s="213"/>
      <c r="F170" s="208"/>
      <c r="G170" s="208"/>
      <c r="I170" s="208"/>
      <c r="J170" s="208"/>
      <c r="K170" s="222"/>
      <c r="L170" s="224"/>
      <c r="M170" s="226"/>
      <c r="N170" s="232"/>
      <c r="O170" s="232"/>
      <c r="P170" s="208"/>
      <c r="R170" s="214"/>
      <c r="S170" s="228"/>
      <c r="T170" s="230"/>
      <c r="U170" s="215"/>
      <c r="W170" s="138" t="s">
        <v>58</v>
      </c>
      <c r="X170" s="161"/>
      <c r="Y170" s="161"/>
      <c r="Z170" s="161"/>
      <c r="AA170" s="161"/>
      <c r="AB170" s="161"/>
    </row>
    <row r="171" spans="1:28" ht="15.05" thickBot="1">
      <c r="A171" s="211"/>
      <c r="B171" s="220"/>
      <c r="C171" s="212"/>
      <c r="E171" s="213"/>
      <c r="F171" s="208"/>
      <c r="G171" s="208"/>
      <c r="I171" s="208"/>
      <c r="J171" s="208"/>
      <c r="K171" s="222"/>
      <c r="L171" s="224"/>
      <c r="M171" s="226"/>
      <c r="N171" s="232"/>
      <c r="O171" s="232"/>
      <c r="P171" s="208"/>
      <c r="R171" s="214"/>
      <c r="S171" s="228"/>
      <c r="T171" s="230"/>
      <c r="U171" s="215"/>
      <c r="W171" s="139" t="s">
        <v>8</v>
      </c>
      <c r="X171" s="162"/>
      <c r="Y171" s="162"/>
      <c r="Z171" s="162"/>
      <c r="AA171" s="162"/>
      <c r="AB171" s="162"/>
    </row>
    <row r="172" spans="1:28" ht="15.05" thickBot="1">
      <c r="A172" s="216">
        <v>35</v>
      </c>
      <c r="B172" s="209"/>
      <c r="C172" s="217"/>
      <c r="E172" s="218"/>
      <c r="F172" s="209"/>
      <c r="G172" s="209"/>
      <c r="I172" s="209"/>
      <c r="J172" s="209"/>
      <c r="K172" s="221"/>
      <c r="L172" s="223"/>
      <c r="M172" s="225"/>
      <c r="N172" s="231"/>
      <c r="O172" s="231"/>
      <c r="P172" s="209"/>
      <c r="R172" s="219"/>
      <c r="S172" s="227" t="str">
        <f t="shared" ref="S172" si="66">IF(R172&lt;&gt;"",SUM(X173:AB173),"")</f>
        <v/>
      </c>
      <c r="T172" s="229" t="str">
        <f t="shared" ref="T172" si="67">IF(AND(R172&lt;&gt;"",S172&lt;&gt;""),R172*S172,"")</f>
        <v/>
      </c>
      <c r="U172" s="210"/>
      <c r="W172" s="51" t="s">
        <v>72</v>
      </c>
      <c r="X172" s="153"/>
      <c r="Y172" s="153"/>
      <c r="Z172" s="153"/>
      <c r="AA172" s="153"/>
      <c r="AB172" s="153"/>
    </row>
    <row r="173" spans="1:28" ht="15.05" thickBot="1">
      <c r="A173" s="216"/>
      <c r="B173" s="209"/>
      <c r="C173" s="217"/>
      <c r="E173" s="218"/>
      <c r="F173" s="209"/>
      <c r="G173" s="209"/>
      <c r="I173" s="209"/>
      <c r="J173" s="209"/>
      <c r="K173" s="221"/>
      <c r="L173" s="223"/>
      <c r="M173" s="225"/>
      <c r="N173" s="231"/>
      <c r="O173" s="231"/>
      <c r="P173" s="209"/>
      <c r="R173" s="219"/>
      <c r="S173" s="227"/>
      <c r="T173" s="229"/>
      <c r="U173" s="210"/>
      <c r="W173" s="47" t="s">
        <v>73</v>
      </c>
      <c r="X173" s="154"/>
      <c r="Y173" s="154"/>
      <c r="Z173" s="154"/>
      <c r="AA173" s="154"/>
      <c r="AB173" s="154"/>
    </row>
    <row r="174" spans="1:28" ht="15.05" thickBot="1">
      <c r="A174" s="216"/>
      <c r="B174" s="209"/>
      <c r="C174" s="217"/>
      <c r="E174" s="218"/>
      <c r="F174" s="209"/>
      <c r="G174" s="209"/>
      <c r="I174" s="209"/>
      <c r="J174" s="209"/>
      <c r="K174" s="221"/>
      <c r="L174" s="223"/>
      <c r="M174" s="225"/>
      <c r="N174" s="231"/>
      <c r="O174" s="231"/>
      <c r="P174" s="209"/>
      <c r="R174" s="219"/>
      <c r="S174" s="227"/>
      <c r="T174" s="229"/>
      <c r="U174" s="210"/>
      <c r="W174" s="47" t="s">
        <v>57</v>
      </c>
      <c r="X174" s="155"/>
      <c r="Y174" s="155"/>
      <c r="Z174" s="155"/>
      <c r="AA174" s="155"/>
      <c r="AB174" s="155"/>
    </row>
    <row r="175" spans="1:28" ht="15.05" thickBot="1">
      <c r="A175" s="216"/>
      <c r="B175" s="209"/>
      <c r="C175" s="217"/>
      <c r="E175" s="218"/>
      <c r="F175" s="209"/>
      <c r="G175" s="209"/>
      <c r="I175" s="209"/>
      <c r="J175" s="209"/>
      <c r="K175" s="221"/>
      <c r="L175" s="223"/>
      <c r="M175" s="225"/>
      <c r="N175" s="231"/>
      <c r="O175" s="231"/>
      <c r="P175" s="209"/>
      <c r="R175" s="219"/>
      <c r="S175" s="227"/>
      <c r="T175" s="229"/>
      <c r="U175" s="210"/>
      <c r="W175" s="138" t="s">
        <v>58</v>
      </c>
      <c r="X175" s="156"/>
      <c r="Y175" s="156"/>
      <c r="Z175" s="156"/>
      <c r="AA175" s="156"/>
      <c r="AB175" s="156"/>
    </row>
    <row r="176" spans="1:28" ht="15.05" thickBot="1">
      <c r="A176" s="216"/>
      <c r="B176" s="209"/>
      <c r="C176" s="217"/>
      <c r="E176" s="218"/>
      <c r="F176" s="209"/>
      <c r="G176" s="209"/>
      <c r="I176" s="209"/>
      <c r="J176" s="209"/>
      <c r="K176" s="221"/>
      <c r="L176" s="223"/>
      <c r="M176" s="225"/>
      <c r="N176" s="231"/>
      <c r="O176" s="231"/>
      <c r="P176" s="209"/>
      <c r="R176" s="219"/>
      <c r="S176" s="227"/>
      <c r="T176" s="229"/>
      <c r="U176" s="210"/>
      <c r="W176" s="139" t="s">
        <v>8</v>
      </c>
      <c r="X176" s="157"/>
      <c r="Y176" s="157"/>
      <c r="Z176" s="157"/>
      <c r="AA176" s="157"/>
      <c r="AB176" s="157"/>
    </row>
    <row r="177" spans="1:28" ht="15.05" thickBot="1">
      <c r="A177" s="211">
        <v>36</v>
      </c>
      <c r="B177" s="220"/>
      <c r="C177" s="212"/>
      <c r="E177" s="213"/>
      <c r="F177" s="208"/>
      <c r="G177" s="208"/>
      <c r="I177" s="208"/>
      <c r="J177" s="208"/>
      <c r="K177" s="222"/>
      <c r="L177" s="224"/>
      <c r="M177" s="226"/>
      <c r="N177" s="232"/>
      <c r="O177" s="232"/>
      <c r="P177" s="208"/>
      <c r="R177" s="214"/>
      <c r="S177" s="228" t="str">
        <f t="shared" ref="S177" si="68">IF(R177&lt;&gt;"",SUM(X178:AB178),"")</f>
        <v/>
      </c>
      <c r="T177" s="230" t="str">
        <f t="shared" ref="T177" si="69">IF(AND(R177&lt;&gt;"",S177&lt;&gt;""),R177*S177,"")</f>
        <v/>
      </c>
      <c r="U177" s="215"/>
      <c r="W177" s="51" t="s">
        <v>72</v>
      </c>
      <c r="X177" s="158"/>
      <c r="Y177" s="158"/>
      <c r="Z177" s="158"/>
      <c r="AA177" s="158"/>
      <c r="AB177" s="158"/>
    </row>
    <row r="178" spans="1:28" ht="15.05" thickBot="1">
      <c r="A178" s="211"/>
      <c r="B178" s="220"/>
      <c r="C178" s="212"/>
      <c r="E178" s="213"/>
      <c r="F178" s="208"/>
      <c r="G178" s="208"/>
      <c r="I178" s="208"/>
      <c r="J178" s="208"/>
      <c r="K178" s="222"/>
      <c r="L178" s="224"/>
      <c r="M178" s="226"/>
      <c r="N178" s="232"/>
      <c r="O178" s="232"/>
      <c r="P178" s="208"/>
      <c r="R178" s="214"/>
      <c r="S178" s="228"/>
      <c r="T178" s="230"/>
      <c r="U178" s="215"/>
      <c r="W178" s="47" t="s">
        <v>73</v>
      </c>
      <c r="X178" s="159"/>
      <c r="Y178" s="159"/>
      <c r="Z178" s="159"/>
      <c r="AA178" s="159"/>
      <c r="AB178" s="159"/>
    </row>
    <row r="179" spans="1:28" ht="15.05" thickBot="1">
      <c r="A179" s="211"/>
      <c r="B179" s="220"/>
      <c r="C179" s="212"/>
      <c r="E179" s="213"/>
      <c r="F179" s="208"/>
      <c r="G179" s="208"/>
      <c r="I179" s="208"/>
      <c r="J179" s="208"/>
      <c r="K179" s="222"/>
      <c r="L179" s="224"/>
      <c r="M179" s="226"/>
      <c r="N179" s="232"/>
      <c r="O179" s="232"/>
      <c r="P179" s="208"/>
      <c r="R179" s="214"/>
      <c r="S179" s="228"/>
      <c r="T179" s="230"/>
      <c r="U179" s="215"/>
      <c r="W179" s="47" t="s">
        <v>57</v>
      </c>
      <c r="X179" s="160"/>
      <c r="Y179" s="160"/>
      <c r="Z179" s="160"/>
      <c r="AA179" s="160"/>
      <c r="AB179" s="160"/>
    </row>
    <row r="180" spans="1:28" ht="15.05" thickBot="1">
      <c r="A180" s="211"/>
      <c r="B180" s="220"/>
      <c r="C180" s="212"/>
      <c r="E180" s="213"/>
      <c r="F180" s="208"/>
      <c r="G180" s="208"/>
      <c r="I180" s="208"/>
      <c r="J180" s="208"/>
      <c r="K180" s="222"/>
      <c r="L180" s="224"/>
      <c r="M180" s="226"/>
      <c r="N180" s="232"/>
      <c r="O180" s="232"/>
      <c r="P180" s="208"/>
      <c r="R180" s="214"/>
      <c r="S180" s="228"/>
      <c r="T180" s="230"/>
      <c r="U180" s="215"/>
      <c r="W180" s="138" t="s">
        <v>58</v>
      </c>
      <c r="X180" s="161"/>
      <c r="Y180" s="161"/>
      <c r="Z180" s="161"/>
      <c r="AA180" s="161"/>
      <c r="AB180" s="161"/>
    </row>
    <row r="181" spans="1:28" ht="15.05" thickBot="1">
      <c r="A181" s="211"/>
      <c r="B181" s="220"/>
      <c r="C181" s="212"/>
      <c r="E181" s="213"/>
      <c r="F181" s="208"/>
      <c r="G181" s="208"/>
      <c r="I181" s="208"/>
      <c r="J181" s="208"/>
      <c r="K181" s="222"/>
      <c r="L181" s="224"/>
      <c r="M181" s="226"/>
      <c r="N181" s="232"/>
      <c r="O181" s="232"/>
      <c r="P181" s="208"/>
      <c r="R181" s="214"/>
      <c r="S181" s="228"/>
      <c r="T181" s="230"/>
      <c r="U181" s="215"/>
      <c r="W181" s="139" t="s">
        <v>8</v>
      </c>
      <c r="X181" s="162"/>
      <c r="Y181" s="162"/>
      <c r="Z181" s="162"/>
      <c r="AA181" s="162"/>
      <c r="AB181" s="162"/>
    </row>
    <row r="182" spans="1:28" ht="15.05" thickBot="1">
      <c r="A182" s="216">
        <v>37</v>
      </c>
      <c r="B182" s="209"/>
      <c r="C182" s="217"/>
      <c r="E182" s="218"/>
      <c r="F182" s="209"/>
      <c r="G182" s="209"/>
      <c r="I182" s="209"/>
      <c r="J182" s="209"/>
      <c r="K182" s="221"/>
      <c r="L182" s="223"/>
      <c r="M182" s="225"/>
      <c r="N182" s="231"/>
      <c r="O182" s="231"/>
      <c r="P182" s="209"/>
      <c r="R182" s="219"/>
      <c r="S182" s="227" t="str">
        <f t="shared" ref="S182" si="70">IF(R182&lt;&gt;"",SUM(X183:AB183),"")</f>
        <v/>
      </c>
      <c r="T182" s="229" t="str">
        <f t="shared" ref="T182" si="71">IF(AND(R182&lt;&gt;"",S182&lt;&gt;""),R182*S182,"")</f>
        <v/>
      </c>
      <c r="U182" s="210"/>
      <c r="W182" s="51" t="s">
        <v>72</v>
      </c>
      <c r="X182" s="153"/>
      <c r="Y182" s="153"/>
      <c r="Z182" s="153"/>
      <c r="AA182" s="153"/>
      <c r="AB182" s="153"/>
    </row>
    <row r="183" spans="1:28" ht="15.05" thickBot="1">
      <c r="A183" s="216"/>
      <c r="B183" s="209"/>
      <c r="C183" s="217"/>
      <c r="E183" s="218"/>
      <c r="F183" s="209"/>
      <c r="G183" s="209"/>
      <c r="I183" s="209"/>
      <c r="J183" s="209"/>
      <c r="K183" s="221"/>
      <c r="L183" s="223"/>
      <c r="M183" s="225"/>
      <c r="N183" s="231"/>
      <c r="O183" s="231"/>
      <c r="P183" s="209"/>
      <c r="R183" s="219"/>
      <c r="S183" s="227"/>
      <c r="T183" s="229"/>
      <c r="U183" s="210"/>
      <c r="W183" s="47" t="s">
        <v>73</v>
      </c>
      <c r="X183" s="154"/>
      <c r="Y183" s="154"/>
      <c r="Z183" s="154"/>
      <c r="AA183" s="154"/>
      <c r="AB183" s="154"/>
    </row>
    <row r="184" spans="1:28" ht="15.05" thickBot="1">
      <c r="A184" s="216"/>
      <c r="B184" s="209"/>
      <c r="C184" s="217"/>
      <c r="E184" s="218"/>
      <c r="F184" s="209"/>
      <c r="G184" s="209"/>
      <c r="I184" s="209"/>
      <c r="J184" s="209"/>
      <c r="K184" s="221"/>
      <c r="L184" s="223"/>
      <c r="M184" s="225"/>
      <c r="N184" s="231"/>
      <c r="O184" s="231"/>
      <c r="P184" s="209"/>
      <c r="R184" s="219"/>
      <c r="S184" s="227"/>
      <c r="T184" s="229"/>
      <c r="U184" s="210"/>
      <c r="W184" s="47" t="s">
        <v>57</v>
      </c>
      <c r="X184" s="155"/>
      <c r="Y184" s="155"/>
      <c r="Z184" s="155"/>
      <c r="AA184" s="155"/>
      <c r="AB184" s="155"/>
    </row>
    <row r="185" spans="1:28" ht="15.05" thickBot="1">
      <c r="A185" s="216"/>
      <c r="B185" s="209"/>
      <c r="C185" s="217"/>
      <c r="E185" s="218"/>
      <c r="F185" s="209"/>
      <c r="G185" s="209"/>
      <c r="I185" s="209"/>
      <c r="J185" s="209"/>
      <c r="K185" s="221"/>
      <c r="L185" s="223"/>
      <c r="M185" s="225"/>
      <c r="N185" s="231"/>
      <c r="O185" s="231"/>
      <c r="P185" s="209"/>
      <c r="R185" s="219"/>
      <c r="S185" s="227"/>
      <c r="T185" s="229"/>
      <c r="U185" s="210"/>
      <c r="W185" s="138" t="s">
        <v>58</v>
      </c>
      <c r="X185" s="156"/>
      <c r="Y185" s="156"/>
      <c r="Z185" s="156"/>
      <c r="AA185" s="156"/>
      <c r="AB185" s="156"/>
    </row>
    <row r="186" spans="1:28" ht="15.05" thickBot="1">
      <c r="A186" s="216"/>
      <c r="B186" s="209"/>
      <c r="C186" s="217"/>
      <c r="E186" s="218"/>
      <c r="F186" s="209"/>
      <c r="G186" s="209"/>
      <c r="I186" s="209"/>
      <c r="J186" s="209"/>
      <c r="K186" s="221"/>
      <c r="L186" s="223"/>
      <c r="M186" s="225"/>
      <c r="N186" s="231"/>
      <c r="O186" s="231"/>
      <c r="P186" s="209"/>
      <c r="R186" s="219"/>
      <c r="S186" s="227"/>
      <c r="T186" s="229"/>
      <c r="U186" s="210"/>
      <c r="W186" s="139" t="s">
        <v>8</v>
      </c>
      <c r="X186" s="157"/>
      <c r="Y186" s="157"/>
      <c r="Z186" s="157"/>
      <c r="AA186" s="157"/>
      <c r="AB186" s="157"/>
    </row>
    <row r="187" spans="1:28" ht="15.05" thickBot="1">
      <c r="A187" s="211">
        <v>38</v>
      </c>
      <c r="B187" s="220"/>
      <c r="C187" s="212"/>
      <c r="E187" s="213"/>
      <c r="F187" s="208"/>
      <c r="G187" s="208"/>
      <c r="I187" s="208"/>
      <c r="J187" s="208"/>
      <c r="K187" s="222"/>
      <c r="L187" s="224"/>
      <c r="M187" s="226"/>
      <c r="N187" s="232"/>
      <c r="O187" s="232"/>
      <c r="P187" s="208"/>
      <c r="R187" s="214"/>
      <c r="S187" s="228" t="str">
        <f t="shared" ref="S187" si="72">IF(R187&lt;&gt;"",SUM(X188:AB188),"")</f>
        <v/>
      </c>
      <c r="T187" s="230" t="str">
        <f t="shared" ref="T187" si="73">IF(AND(R187&lt;&gt;"",S187&lt;&gt;""),R187*S187,"")</f>
        <v/>
      </c>
      <c r="U187" s="215"/>
      <c r="W187" s="51" t="s">
        <v>72</v>
      </c>
      <c r="X187" s="158"/>
      <c r="Y187" s="158"/>
      <c r="Z187" s="158"/>
      <c r="AA187" s="158"/>
      <c r="AB187" s="158"/>
    </row>
    <row r="188" spans="1:28" ht="15.05" thickBot="1">
      <c r="A188" s="211"/>
      <c r="B188" s="220"/>
      <c r="C188" s="212"/>
      <c r="E188" s="213"/>
      <c r="F188" s="208"/>
      <c r="G188" s="208"/>
      <c r="I188" s="208"/>
      <c r="J188" s="208"/>
      <c r="K188" s="222"/>
      <c r="L188" s="224"/>
      <c r="M188" s="226"/>
      <c r="N188" s="232"/>
      <c r="O188" s="232"/>
      <c r="P188" s="208"/>
      <c r="R188" s="214"/>
      <c r="S188" s="228"/>
      <c r="T188" s="230"/>
      <c r="U188" s="215"/>
      <c r="W188" s="47" t="s">
        <v>73</v>
      </c>
      <c r="X188" s="159"/>
      <c r="Y188" s="159"/>
      <c r="Z188" s="159"/>
      <c r="AA188" s="159"/>
      <c r="AB188" s="159"/>
    </row>
    <row r="189" spans="1:28" ht="15.05" thickBot="1">
      <c r="A189" s="211"/>
      <c r="B189" s="220"/>
      <c r="C189" s="212"/>
      <c r="E189" s="213"/>
      <c r="F189" s="208"/>
      <c r="G189" s="208"/>
      <c r="I189" s="208"/>
      <c r="J189" s="208"/>
      <c r="K189" s="222"/>
      <c r="L189" s="224"/>
      <c r="M189" s="226"/>
      <c r="N189" s="232"/>
      <c r="O189" s="232"/>
      <c r="P189" s="208"/>
      <c r="R189" s="214"/>
      <c r="S189" s="228"/>
      <c r="T189" s="230"/>
      <c r="U189" s="215"/>
      <c r="W189" s="47" t="s">
        <v>57</v>
      </c>
      <c r="X189" s="160"/>
      <c r="Y189" s="160"/>
      <c r="Z189" s="160"/>
      <c r="AA189" s="160"/>
      <c r="AB189" s="160"/>
    </row>
    <row r="190" spans="1:28" ht="15.05" thickBot="1">
      <c r="A190" s="211"/>
      <c r="B190" s="220"/>
      <c r="C190" s="212"/>
      <c r="E190" s="213"/>
      <c r="F190" s="208"/>
      <c r="G190" s="208"/>
      <c r="I190" s="208"/>
      <c r="J190" s="208"/>
      <c r="K190" s="222"/>
      <c r="L190" s="224"/>
      <c r="M190" s="226"/>
      <c r="N190" s="232"/>
      <c r="O190" s="232"/>
      <c r="P190" s="208"/>
      <c r="R190" s="214"/>
      <c r="S190" s="228"/>
      <c r="T190" s="230"/>
      <c r="U190" s="215"/>
      <c r="W190" s="138" t="s">
        <v>58</v>
      </c>
      <c r="X190" s="161"/>
      <c r="Y190" s="161"/>
      <c r="Z190" s="161"/>
      <c r="AA190" s="161"/>
      <c r="AB190" s="161"/>
    </row>
    <row r="191" spans="1:28" ht="15.05" thickBot="1">
      <c r="A191" s="211"/>
      <c r="B191" s="220"/>
      <c r="C191" s="212"/>
      <c r="E191" s="213"/>
      <c r="F191" s="208"/>
      <c r="G191" s="208"/>
      <c r="I191" s="208"/>
      <c r="J191" s="208"/>
      <c r="K191" s="222"/>
      <c r="L191" s="224"/>
      <c r="M191" s="226"/>
      <c r="N191" s="232"/>
      <c r="O191" s="232"/>
      <c r="P191" s="208"/>
      <c r="R191" s="214"/>
      <c r="S191" s="228"/>
      <c r="T191" s="230"/>
      <c r="U191" s="215"/>
      <c r="W191" s="139" t="s">
        <v>8</v>
      </c>
      <c r="X191" s="162"/>
      <c r="Y191" s="162"/>
      <c r="Z191" s="162"/>
      <c r="AA191" s="162"/>
      <c r="AB191" s="162"/>
    </row>
    <row r="192" spans="1:28" ht="15.05" thickBot="1">
      <c r="A192" s="216">
        <v>39</v>
      </c>
      <c r="B192" s="209"/>
      <c r="C192" s="217"/>
      <c r="E192" s="218"/>
      <c r="F192" s="209"/>
      <c r="G192" s="209"/>
      <c r="I192" s="209"/>
      <c r="J192" s="209"/>
      <c r="K192" s="221"/>
      <c r="L192" s="223"/>
      <c r="M192" s="225"/>
      <c r="N192" s="231"/>
      <c r="O192" s="231"/>
      <c r="P192" s="209"/>
      <c r="R192" s="219"/>
      <c r="S192" s="227" t="str">
        <f t="shared" ref="S192" si="74">IF(R192&lt;&gt;"",SUM(X193:AB193),"")</f>
        <v/>
      </c>
      <c r="T192" s="229" t="str">
        <f t="shared" ref="T192" si="75">IF(AND(R192&lt;&gt;"",S192&lt;&gt;""),R192*S192,"")</f>
        <v/>
      </c>
      <c r="U192" s="210"/>
      <c r="W192" s="51" t="s">
        <v>72</v>
      </c>
      <c r="X192" s="153"/>
      <c r="Y192" s="153"/>
      <c r="Z192" s="153"/>
      <c r="AA192" s="153"/>
      <c r="AB192" s="153"/>
    </row>
    <row r="193" spans="1:28" ht="15.05" thickBot="1">
      <c r="A193" s="216"/>
      <c r="B193" s="209"/>
      <c r="C193" s="217"/>
      <c r="E193" s="218"/>
      <c r="F193" s="209"/>
      <c r="G193" s="209"/>
      <c r="I193" s="209"/>
      <c r="J193" s="209"/>
      <c r="K193" s="221"/>
      <c r="L193" s="223"/>
      <c r="M193" s="225"/>
      <c r="N193" s="231"/>
      <c r="O193" s="231"/>
      <c r="P193" s="209"/>
      <c r="R193" s="219"/>
      <c r="S193" s="227"/>
      <c r="T193" s="229"/>
      <c r="U193" s="210"/>
      <c r="W193" s="47" t="s">
        <v>73</v>
      </c>
      <c r="X193" s="154"/>
      <c r="Y193" s="154"/>
      <c r="Z193" s="154"/>
      <c r="AA193" s="154"/>
      <c r="AB193" s="154"/>
    </row>
    <row r="194" spans="1:28" ht="15.05" thickBot="1">
      <c r="A194" s="216"/>
      <c r="B194" s="209"/>
      <c r="C194" s="217"/>
      <c r="E194" s="218"/>
      <c r="F194" s="209"/>
      <c r="G194" s="209"/>
      <c r="I194" s="209"/>
      <c r="J194" s="209"/>
      <c r="K194" s="221"/>
      <c r="L194" s="223"/>
      <c r="M194" s="225"/>
      <c r="N194" s="231"/>
      <c r="O194" s="231"/>
      <c r="P194" s="209"/>
      <c r="R194" s="219"/>
      <c r="S194" s="227"/>
      <c r="T194" s="229"/>
      <c r="U194" s="210"/>
      <c r="W194" s="47" t="s">
        <v>57</v>
      </c>
      <c r="X194" s="155"/>
      <c r="Y194" s="155"/>
      <c r="Z194" s="155"/>
      <c r="AA194" s="155"/>
      <c r="AB194" s="155"/>
    </row>
    <row r="195" spans="1:28" ht="15.05" thickBot="1">
      <c r="A195" s="216"/>
      <c r="B195" s="209"/>
      <c r="C195" s="217"/>
      <c r="E195" s="218"/>
      <c r="F195" s="209"/>
      <c r="G195" s="209"/>
      <c r="I195" s="209"/>
      <c r="J195" s="209"/>
      <c r="K195" s="221"/>
      <c r="L195" s="223"/>
      <c r="M195" s="225"/>
      <c r="N195" s="231"/>
      <c r="O195" s="231"/>
      <c r="P195" s="209"/>
      <c r="R195" s="219"/>
      <c r="S195" s="227"/>
      <c r="T195" s="229"/>
      <c r="U195" s="210"/>
      <c r="W195" s="138" t="s">
        <v>58</v>
      </c>
      <c r="X195" s="156"/>
      <c r="Y195" s="156"/>
      <c r="Z195" s="156"/>
      <c r="AA195" s="156"/>
      <c r="AB195" s="156"/>
    </row>
    <row r="196" spans="1:28" ht="15.05" thickBot="1">
      <c r="A196" s="216"/>
      <c r="B196" s="209"/>
      <c r="C196" s="217"/>
      <c r="E196" s="218"/>
      <c r="F196" s="209"/>
      <c r="G196" s="209"/>
      <c r="I196" s="209"/>
      <c r="J196" s="209"/>
      <c r="K196" s="221"/>
      <c r="L196" s="223"/>
      <c r="M196" s="225"/>
      <c r="N196" s="231"/>
      <c r="O196" s="231"/>
      <c r="P196" s="209"/>
      <c r="R196" s="219"/>
      <c r="S196" s="227"/>
      <c r="T196" s="229"/>
      <c r="U196" s="210"/>
      <c r="W196" s="139" t="s">
        <v>8</v>
      </c>
      <c r="X196" s="157"/>
      <c r="Y196" s="157"/>
      <c r="Z196" s="157"/>
      <c r="AA196" s="157"/>
      <c r="AB196" s="157"/>
    </row>
    <row r="197" spans="1:28" ht="15.05" thickBot="1">
      <c r="A197" s="211">
        <v>40</v>
      </c>
      <c r="B197" s="220"/>
      <c r="C197" s="212"/>
      <c r="E197" s="213"/>
      <c r="F197" s="208"/>
      <c r="G197" s="208"/>
      <c r="I197" s="208"/>
      <c r="J197" s="208"/>
      <c r="K197" s="222"/>
      <c r="L197" s="224"/>
      <c r="M197" s="226"/>
      <c r="N197" s="232"/>
      <c r="O197" s="232"/>
      <c r="P197" s="208"/>
      <c r="R197" s="214"/>
      <c r="S197" s="228" t="str">
        <f t="shared" ref="S197" si="76">IF(R197&lt;&gt;"",SUM(X198:AB198),"")</f>
        <v/>
      </c>
      <c r="T197" s="230" t="str">
        <f t="shared" ref="T197" si="77">IF(AND(R197&lt;&gt;"",S197&lt;&gt;""),R197*S197,"")</f>
        <v/>
      </c>
      <c r="U197" s="215"/>
      <c r="W197" s="51" t="s">
        <v>72</v>
      </c>
      <c r="X197" s="158"/>
      <c r="Y197" s="158"/>
      <c r="Z197" s="158"/>
      <c r="AA197" s="158"/>
      <c r="AB197" s="158"/>
    </row>
    <row r="198" spans="1:28" ht="15.05" thickBot="1">
      <c r="A198" s="211"/>
      <c r="B198" s="220"/>
      <c r="C198" s="212"/>
      <c r="E198" s="213"/>
      <c r="F198" s="208"/>
      <c r="G198" s="208"/>
      <c r="I198" s="208"/>
      <c r="J198" s="208"/>
      <c r="K198" s="222"/>
      <c r="L198" s="224"/>
      <c r="M198" s="226"/>
      <c r="N198" s="232"/>
      <c r="O198" s="232"/>
      <c r="P198" s="208"/>
      <c r="R198" s="214"/>
      <c r="S198" s="228"/>
      <c r="T198" s="230"/>
      <c r="U198" s="215"/>
      <c r="W198" s="47" t="s">
        <v>73</v>
      </c>
      <c r="X198" s="159"/>
      <c r="Y198" s="159"/>
      <c r="Z198" s="159"/>
      <c r="AA198" s="159"/>
      <c r="AB198" s="159"/>
    </row>
    <row r="199" spans="1:28" ht="15.05" thickBot="1">
      <c r="A199" s="211"/>
      <c r="B199" s="220"/>
      <c r="C199" s="212"/>
      <c r="E199" s="213"/>
      <c r="F199" s="208"/>
      <c r="G199" s="208"/>
      <c r="I199" s="208"/>
      <c r="J199" s="208"/>
      <c r="K199" s="222"/>
      <c r="L199" s="224"/>
      <c r="M199" s="226"/>
      <c r="N199" s="232"/>
      <c r="O199" s="232"/>
      <c r="P199" s="208"/>
      <c r="R199" s="214"/>
      <c r="S199" s="228"/>
      <c r="T199" s="230"/>
      <c r="U199" s="215"/>
      <c r="W199" s="47" t="s">
        <v>57</v>
      </c>
      <c r="X199" s="160"/>
      <c r="Y199" s="160"/>
      <c r="Z199" s="160"/>
      <c r="AA199" s="160"/>
      <c r="AB199" s="160"/>
    </row>
    <row r="200" spans="1:28" ht="15.05" thickBot="1">
      <c r="A200" s="211"/>
      <c r="B200" s="220"/>
      <c r="C200" s="212"/>
      <c r="E200" s="213"/>
      <c r="F200" s="208"/>
      <c r="G200" s="208"/>
      <c r="I200" s="208"/>
      <c r="J200" s="208"/>
      <c r="K200" s="222"/>
      <c r="L200" s="224"/>
      <c r="M200" s="226"/>
      <c r="N200" s="232"/>
      <c r="O200" s="232"/>
      <c r="P200" s="208"/>
      <c r="R200" s="214"/>
      <c r="S200" s="228"/>
      <c r="T200" s="230"/>
      <c r="U200" s="215"/>
      <c r="W200" s="138" t="s">
        <v>58</v>
      </c>
      <c r="X200" s="161"/>
      <c r="Y200" s="161"/>
      <c r="Z200" s="161"/>
      <c r="AA200" s="161"/>
      <c r="AB200" s="161"/>
    </row>
    <row r="201" spans="1:28" ht="15.05" thickBot="1">
      <c r="A201" s="211"/>
      <c r="B201" s="220"/>
      <c r="C201" s="212"/>
      <c r="E201" s="213"/>
      <c r="F201" s="208"/>
      <c r="G201" s="208"/>
      <c r="I201" s="208"/>
      <c r="J201" s="208"/>
      <c r="K201" s="222"/>
      <c r="L201" s="224"/>
      <c r="M201" s="226"/>
      <c r="N201" s="232"/>
      <c r="O201" s="232"/>
      <c r="P201" s="208"/>
      <c r="R201" s="214"/>
      <c r="S201" s="228"/>
      <c r="T201" s="230"/>
      <c r="U201" s="215"/>
      <c r="W201" s="139" t="s">
        <v>8</v>
      </c>
      <c r="X201" s="162"/>
      <c r="Y201" s="162"/>
      <c r="Z201" s="162"/>
      <c r="AA201" s="162"/>
      <c r="AB201" s="162"/>
    </row>
    <row r="202" spans="1:28" ht="15.05" thickBot="1">
      <c r="A202" s="216">
        <v>41</v>
      </c>
      <c r="B202" s="209"/>
      <c r="C202" s="217"/>
      <c r="E202" s="218"/>
      <c r="F202" s="209"/>
      <c r="G202" s="209"/>
      <c r="I202" s="209"/>
      <c r="J202" s="209"/>
      <c r="K202" s="221"/>
      <c r="L202" s="223"/>
      <c r="M202" s="225"/>
      <c r="N202" s="231"/>
      <c r="O202" s="231"/>
      <c r="P202" s="209"/>
      <c r="R202" s="219"/>
      <c r="S202" s="227" t="str">
        <f t="shared" ref="S202" si="78">IF(R202&lt;&gt;"",SUM(X203:AB203),"")</f>
        <v/>
      </c>
      <c r="T202" s="229" t="str">
        <f t="shared" ref="T202" si="79">IF(AND(R202&lt;&gt;"",S202&lt;&gt;""),R202*S202,"")</f>
        <v/>
      </c>
      <c r="U202" s="210"/>
      <c r="W202" s="51" t="s">
        <v>72</v>
      </c>
      <c r="X202" s="153"/>
      <c r="Y202" s="153"/>
      <c r="Z202" s="153"/>
      <c r="AA202" s="153"/>
      <c r="AB202" s="153"/>
    </row>
    <row r="203" spans="1:28" ht="15.05" thickBot="1">
      <c r="A203" s="216"/>
      <c r="B203" s="209"/>
      <c r="C203" s="217"/>
      <c r="E203" s="218"/>
      <c r="F203" s="209"/>
      <c r="G203" s="209"/>
      <c r="I203" s="209"/>
      <c r="J203" s="209"/>
      <c r="K203" s="221"/>
      <c r="L203" s="223"/>
      <c r="M203" s="225"/>
      <c r="N203" s="231"/>
      <c r="O203" s="231"/>
      <c r="P203" s="209"/>
      <c r="R203" s="219"/>
      <c r="S203" s="227"/>
      <c r="T203" s="229"/>
      <c r="U203" s="210"/>
      <c r="W203" s="47" t="s">
        <v>73</v>
      </c>
      <c r="X203" s="154"/>
      <c r="Y203" s="154"/>
      <c r="Z203" s="154"/>
      <c r="AA203" s="154"/>
      <c r="AB203" s="154"/>
    </row>
    <row r="204" spans="1:28" ht="15.05" thickBot="1">
      <c r="A204" s="216"/>
      <c r="B204" s="209"/>
      <c r="C204" s="217"/>
      <c r="E204" s="218"/>
      <c r="F204" s="209"/>
      <c r="G204" s="209"/>
      <c r="I204" s="209"/>
      <c r="J204" s="209"/>
      <c r="K204" s="221"/>
      <c r="L204" s="223"/>
      <c r="M204" s="225"/>
      <c r="N204" s="231"/>
      <c r="O204" s="231"/>
      <c r="P204" s="209"/>
      <c r="R204" s="219"/>
      <c r="S204" s="227"/>
      <c r="T204" s="229"/>
      <c r="U204" s="210"/>
      <c r="W204" s="47" t="s">
        <v>57</v>
      </c>
      <c r="X204" s="155"/>
      <c r="Y204" s="155"/>
      <c r="Z204" s="155"/>
      <c r="AA204" s="155"/>
      <c r="AB204" s="155"/>
    </row>
    <row r="205" spans="1:28" ht="15.05" thickBot="1">
      <c r="A205" s="216"/>
      <c r="B205" s="209"/>
      <c r="C205" s="217"/>
      <c r="E205" s="218"/>
      <c r="F205" s="209"/>
      <c r="G205" s="209"/>
      <c r="I205" s="209"/>
      <c r="J205" s="209"/>
      <c r="K205" s="221"/>
      <c r="L205" s="223"/>
      <c r="M205" s="225"/>
      <c r="N205" s="231"/>
      <c r="O205" s="231"/>
      <c r="P205" s="209"/>
      <c r="R205" s="219"/>
      <c r="S205" s="227"/>
      <c r="T205" s="229"/>
      <c r="U205" s="210"/>
      <c r="W205" s="138" t="s">
        <v>58</v>
      </c>
      <c r="X205" s="156"/>
      <c r="Y205" s="156"/>
      <c r="Z205" s="156"/>
      <c r="AA205" s="156"/>
      <c r="AB205" s="156"/>
    </row>
    <row r="206" spans="1:28" ht="15.05" thickBot="1">
      <c r="A206" s="216"/>
      <c r="B206" s="209"/>
      <c r="C206" s="217"/>
      <c r="E206" s="218"/>
      <c r="F206" s="209"/>
      <c r="G206" s="209"/>
      <c r="I206" s="209"/>
      <c r="J206" s="209"/>
      <c r="K206" s="221"/>
      <c r="L206" s="223"/>
      <c r="M206" s="225"/>
      <c r="N206" s="231"/>
      <c r="O206" s="231"/>
      <c r="P206" s="209"/>
      <c r="R206" s="219"/>
      <c r="S206" s="227"/>
      <c r="T206" s="229"/>
      <c r="U206" s="210"/>
      <c r="W206" s="139" t="s">
        <v>8</v>
      </c>
      <c r="X206" s="157"/>
      <c r="Y206" s="157"/>
      <c r="Z206" s="157"/>
      <c r="AA206" s="157"/>
      <c r="AB206" s="157"/>
    </row>
    <row r="207" spans="1:28" ht="15.05" thickBot="1">
      <c r="A207" s="211">
        <v>42</v>
      </c>
      <c r="B207" s="220"/>
      <c r="C207" s="212"/>
      <c r="E207" s="213"/>
      <c r="F207" s="208"/>
      <c r="G207" s="208"/>
      <c r="I207" s="208"/>
      <c r="J207" s="208"/>
      <c r="K207" s="222"/>
      <c r="L207" s="224"/>
      <c r="M207" s="226"/>
      <c r="N207" s="232"/>
      <c r="O207" s="232"/>
      <c r="P207" s="208"/>
      <c r="R207" s="214"/>
      <c r="S207" s="228" t="str">
        <f t="shared" ref="S207" si="80">IF(R207&lt;&gt;"",SUM(X208:AB208),"")</f>
        <v/>
      </c>
      <c r="T207" s="230" t="str">
        <f t="shared" ref="T207" si="81">IF(AND(R207&lt;&gt;"",S207&lt;&gt;""),R207*S207,"")</f>
        <v/>
      </c>
      <c r="U207" s="215"/>
      <c r="W207" s="51" t="s">
        <v>72</v>
      </c>
      <c r="X207" s="158"/>
      <c r="Y207" s="158"/>
      <c r="Z207" s="158"/>
      <c r="AA207" s="158"/>
      <c r="AB207" s="158"/>
    </row>
    <row r="208" spans="1:28" ht="15.05" thickBot="1">
      <c r="A208" s="211"/>
      <c r="B208" s="220"/>
      <c r="C208" s="212"/>
      <c r="E208" s="213"/>
      <c r="F208" s="208"/>
      <c r="G208" s="208"/>
      <c r="I208" s="208"/>
      <c r="J208" s="208"/>
      <c r="K208" s="222"/>
      <c r="L208" s="224"/>
      <c r="M208" s="226"/>
      <c r="N208" s="232"/>
      <c r="O208" s="232"/>
      <c r="P208" s="208"/>
      <c r="R208" s="214"/>
      <c r="S208" s="228"/>
      <c r="T208" s="230"/>
      <c r="U208" s="215"/>
      <c r="W208" s="47" t="s">
        <v>73</v>
      </c>
      <c r="X208" s="159"/>
      <c r="Y208" s="159"/>
      <c r="Z208" s="159"/>
      <c r="AA208" s="159"/>
      <c r="AB208" s="159"/>
    </row>
    <row r="209" spans="1:28" ht="15.05" thickBot="1">
      <c r="A209" s="211"/>
      <c r="B209" s="220"/>
      <c r="C209" s="212"/>
      <c r="E209" s="213"/>
      <c r="F209" s="208"/>
      <c r="G209" s="208"/>
      <c r="I209" s="208"/>
      <c r="J209" s="208"/>
      <c r="K209" s="222"/>
      <c r="L209" s="224"/>
      <c r="M209" s="226"/>
      <c r="N209" s="232"/>
      <c r="O209" s="232"/>
      <c r="P209" s="208"/>
      <c r="R209" s="214"/>
      <c r="S209" s="228"/>
      <c r="T209" s="230"/>
      <c r="U209" s="215"/>
      <c r="W209" s="47" t="s">
        <v>57</v>
      </c>
      <c r="X209" s="160"/>
      <c r="Y209" s="160"/>
      <c r="Z209" s="160"/>
      <c r="AA209" s="160"/>
      <c r="AB209" s="160"/>
    </row>
    <row r="210" spans="1:28" ht="15.05" thickBot="1">
      <c r="A210" s="211"/>
      <c r="B210" s="220"/>
      <c r="C210" s="212"/>
      <c r="E210" s="213"/>
      <c r="F210" s="208"/>
      <c r="G210" s="208"/>
      <c r="I210" s="208"/>
      <c r="J210" s="208"/>
      <c r="K210" s="222"/>
      <c r="L210" s="224"/>
      <c r="M210" s="226"/>
      <c r="N210" s="232"/>
      <c r="O210" s="232"/>
      <c r="P210" s="208"/>
      <c r="R210" s="214"/>
      <c r="S210" s="228"/>
      <c r="T210" s="230"/>
      <c r="U210" s="215"/>
      <c r="W210" s="138" t="s">
        <v>58</v>
      </c>
      <c r="X210" s="161"/>
      <c r="Y210" s="161"/>
      <c r="Z210" s="161"/>
      <c r="AA210" s="161"/>
      <c r="AB210" s="161"/>
    </row>
    <row r="211" spans="1:28" ht="15.05" thickBot="1">
      <c r="A211" s="211"/>
      <c r="B211" s="220"/>
      <c r="C211" s="212"/>
      <c r="E211" s="213"/>
      <c r="F211" s="208"/>
      <c r="G211" s="208"/>
      <c r="I211" s="208"/>
      <c r="J211" s="208"/>
      <c r="K211" s="222"/>
      <c r="L211" s="224"/>
      <c r="M211" s="226"/>
      <c r="N211" s="232"/>
      <c r="O211" s="232"/>
      <c r="P211" s="208"/>
      <c r="R211" s="214"/>
      <c r="S211" s="228"/>
      <c r="T211" s="230"/>
      <c r="U211" s="215"/>
      <c r="W211" s="139" t="s">
        <v>8</v>
      </c>
      <c r="X211" s="162"/>
      <c r="Y211" s="162"/>
      <c r="Z211" s="162"/>
      <c r="AA211" s="162"/>
      <c r="AB211" s="162"/>
    </row>
    <row r="212" spans="1:28" ht="15.05" thickBot="1">
      <c r="A212" s="216">
        <v>43</v>
      </c>
      <c r="B212" s="209"/>
      <c r="C212" s="217"/>
      <c r="E212" s="218"/>
      <c r="F212" s="209"/>
      <c r="G212" s="209"/>
      <c r="I212" s="209"/>
      <c r="J212" s="209"/>
      <c r="K212" s="221"/>
      <c r="L212" s="223"/>
      <c r="M212" s="225"/>
      <c r="N212" s="231"/>
      <c r="O212" s="231"/>
      <c r="P212" s="209"/>
      <c r="R212" s="219"/>
      <c r="S212" s="227" t="str">
        <f t="shared" ref="S212" si="82">IF(R212&lt;&gt;"",SUM(X213:AB213),"")</f>
        <v/>
      </c>
      <c r="T212" s="229" t="str">
        <f t="shared" ref="T212" si="83">IF(AND(R212&lt;&gt;"",S212&lt;&gt;""),R212*S212,"")</f>
        <v/>
      </c>
      <c r="U212" s="210"/>
      <c r="W212" s="51" t="s">
        <v>72</v>
      </c>
      <c r="X212" s="153"/>
      <c r="Y212" s="153"/>
      <c r="Z212" s="153"/>
      <c r="AA212" s="153"/>
      <c r="AB212" s="153"/>
    </row>
    <row r="213" spans="1:28" ht="15.05" thickBot="1">
      <c r="A213" s="216"/>
      <c r="B213" s="209"/>
      <c r="C213" s="217"/>
      <c r="E213" s="218"/>
      <c r="F213" s="209"/>
      <c r="G213" s="209"/>
      <c r="I213" s="209"/>
      <c r="J213" s="209"/>
      <c r="K213" s="221"/>
      <c r="L213" s="223"/>
      <c r="M213" s="225"/>
      <c r="N213" s="231"/>
      <c r="O213" s="231"/>
      <c r="P213" s="209"/>
      <c r="R213" s="219"/>
      <c r="S213" s="227"/>
      <c r="T213" s="229"/>
      <c r="U213" s="210"/>
      <c r="W213" s="47" t="s">
        <v>73</v>
      </c>
      <c r="X213" s="154"/>
      <c r="Y213" s="154"/>
      <c r="Z213" s="154"/>
      <c r="AA213" s="154"/>
      <c r="AB213" s="154"/>
    </row>
    <row r="214" spans="1:28" ht="15.05" thickBot="1">
      <c r="A214" s="216"/>
      <c r="B214" s="209"/>
      <c r="C214" s="217"/>
      <c r="E214" s="218"/>
      <c r="F214" s="209"/>
      <c r="G214" s="209"/>
      <c r="I214" s="209"/>
      <c r="J214" s="209"/>
      <c r="K214" s="221"/>
      <c r="L214" s="223"/>
      <c r="M214" s="225"/>
      <c r="N214" s="231"/>
      <c r="O214" s="231"/>
      <c r="P214" s="209"/>
      <c r="R214" s="219"/>
      <c r="S214" s="227"/>
      <c r="T214" s="229"/>
      <c r="U214" s="210"/>
      <c r="W214" s="47" t="s">
        <v>57</v>
      </c>
      <c r="X214" s="155"/>
      <c r="Y214" s="155"/>
      <c r="Z214" s="155"/>
      <c r="AA214" s="155"/>
      <c r="AB214" s="155"/>
    </row>
    <row r="215" spans="1:28" ht="15.05" thickBot="1">
      <c r="A215" s="216"/>
      <c r="B215" s="209"/>
      <c r="C215" s="217"/>
      <c r="E215" s="218"/>
      <c r="F215" s="209"/>
      <c r="G215" s="209"/>
      <c r="I215" s="209"/>
      <c r="J215" s="209"/>
      <c r="K215" s="221"/>
      <c r="L215" s="223"/>
      <c r="M215" s="225"/>
      <c r="N215" s="231"/>
      <c r="O215" s="231"/>
      <c r="P215" s="209"/>
      <c r="R215" s="219"/>
      <c r="S215" s="227"/>
      <c r="T215" s="229"/>
      <c r="U215" s="210"/>
      <c r="W215" s="138" t="s">
        <v>58</v>
      </c>
      <c r="X215" s="156"/>
      <c r="Y215" s="156"/>
      <c r="Z215" s="156"/>
      <c r="AA215" s="156"/>
      <c r="AB215" s="156"/>
    </row>
    <row r="216" spans="1:28" ht="15.05" thickBot="1">
      <c r="A216" s="216"/>
      <c r="B216" s="209"/>
      <c r="C216" s="217"/>
      <c r="E216" s="218"/>
      <c r="F216" s="209"/>
      <c r="G216" s="209"/>
      <c r="I216" s="209"/>
      <c r="J216" s="209"/>
      <c r="K216" s="221"/>
      <c r="L216" s="223"/>
      <c r="M216" s="225"/>
      <c r="N216" s="231"/>
      <c r="O216" s="231"/>
      <c r="P216" s="209"/>
      <c r="R216" s="219"/>
      <c r="S216" s="227"/>
      <c r="T216" s="229"/>
      <c r="U216" s="210"/>
      <c r="W216" s="139" t="s">
        <v>8</v>
      </c>
      <c r="X216" s="157"/>
      <c r="Y216" s="157"/>
      <c r="Z216" s="157"/>
      <c r="AA216" s="157"/>
      <c r="AB216" s="157"/>
    </row>
    <row r="217" spans="1:28" ht="15.05" thickBot="1">
      <c r="A217" s="211">
        <v>44</v>
      </c>
      <c r="B217" s="220"/>
      <c r="C217" s="212"/>
      <c r="E217" s="213"/>
      <c r="F217" s="208"/>
      <c r="G217" s="208"/>
      <c r="I217" s="208"/>
      <c r="J217" s="208"/>
      <c r="K217" s="222"/>
      <c r="L217" s="224"/>
      <c r="M217" s="226"/>
      <c r="N217" s="232"/>
      <c r="O217" s="232"/>
      <c r="P217" s="208"/>
      <c r="R217" s="214"/>
      <c r="S217" s="228" t="str">
        <f t="shared" ref="S217" si="84">IF(R217&lt;&gt;"",SUM(X218:AB218),"")</f>
        <v/>
      </c>
      <c r="T217" s="230" t="str">
        <f t="shared" ref="T217" si="85">IF(AND(R217&lt;&gt;"",S217&lt;&gt;""),R217*S217,"")</f>
        <v/>
      </c>
      <c r="U217" s="215"/>
      <c r="W217" s="51" t="s">
        <v>72</v>
      </c>
      <c r="X217" s="158"/>
      <c r="Y217" s="158"/>
      <c r="Z217" s="158"/>
      <c r="AA217" s="158"/>
      <c r="AB217" s="158"/>
    </row>
    <row r="218" spans="1:28" ht="15.05" thickBot="1">
      <c r="A218" s="211"/>
      <c r="B218" s="220"/>
      <c r="C218" s="212"/>
      <c r="E218" s="213"/>
      <c r="F218" s="208"/>
      <c r="G218" s="208"/>
      <c r="I218" s="208"/>
      <c r="J218" s="208"/>
      <c r="K218" s="222"/>
      <c r="L218" s="224"/>
      <c r="M218" s="226"/>
      <c r="N218" s="232"/>
      <c r="O218" s="232"/>
      <c r="P218" s="208"/>
      <c r="R218" s="214"/>
      <c r="S218" s="228"/>
      <c r="T218" s="230"/>
      <c r="U218" s="215"/>
      <c r="W218" s="47" t="s">
        <v>73</v>
      </c>
      <c r="X218" s="159"/>
      <c r="Y218" s="159"/>
      <c r="Z218" s="159"/>
      <c r="AA218" s="159"/>
      <c r="AB218" s="159"/>
    </row>
    <row r="219" spans="1:28" ht="15.05" thickBot="1">
      <c r="A219" s="211"/>
      <c r="B219" s="220"/>
      <c r="C219" s="212"/>
      <c r="E219" s="213"/>
      <c r="F219" s="208"/>
      <c r="G219" s="208"/>
      <c r="I219" s="208"/>
      <c r="J219" s="208"/>
      <c r="K219" s="222"/>
      <c r="L219" s="224"/>
      <c r="M219" s="226"/>
      <c r="N219" s="232"/>
      <c r="O219" s="232"/>
      <c r="P219" s="208"/>
      <c r="R219" s="214"/>
      <c r="S219" s="228"/>
      <c r="T219" s="230"/>
      <c r="U219" s="215"/>
      <c r="W219" s="47" t="s">
        <v>57</v>
      </c>
      <c r="X219" s="160"/>
      <c r="Y219" s="160"/>
      <c r="Z219" s="160"/>
      <c r="AA219" s="160"/>
      <c r="AB219" s="160"/>
    </row>
    <row r="220" spans="1:28" ht="15.05" thickBot="1">
      <c r="A220" s="211"/>
      <c r="B220" s="220"/>
      <c r="C220" s="212"/>
      <c r="E220" s="213"/>
      <c r="F220" s="208"/>
      <c r="G220" s="208"/>
      <c r="I220" s="208"/>
      <c r="J220" s="208"/>
      <c r="K220" s="222"/>
      <c r="L220" s="224"/>
      <c r="M220" s="226"/>
      <c r="N220" s="232"/>
      <c r="O220" s="232"/>
      <c r="P220" s="208"/>
      <c r="R220" s="214"/>
      <c r="S220" s="228"/>
      <c r="T220" s="230"/>
      <c r="U220" s="215"/>
      <c r="W220" s="138" t="s">
        <v>58</v>
      </c>
      <c r="X220" s="161"/>
      <c r="Y220" s="161"/>
      <c r="Z220" s="161"/>
      <c r="AA220" s="161"/>
      <c r="AB220" s="161"/>
    </row>
    <row r="221" spans="1:28" ht="15.05" thickBot="1">
      <c r="A221" s="211"/>
      <c r="B221" s="220"/>
      <c r="C221" s="212"/>
      <c r="E221" s="213"/>
      <c r="F221" s="208"/>
      <c r="G221" s="208"/>
      <c r="I221" s="208"/>
      <c r="J221" s="208"/>
      <c r="K221" s="222"/>
      <c r="L221" s="224"/>
      <c r="M221" s="226"/>
      <c r="N221" s="232"/>
      <c r="O221" s="232"/>
      <c r="P221" s="208"/>
      <c r="R221" s="214"/>
      <c r="S221" s="228"/>
      <c r="T221" s="230"/>
      <c r="U221" s="215"/>
      <c r="W221" s="139" t="s">
        <v>8</v>
      </c>
      <c r="X221" s="162"/>
      <c r="Y221" s="162"/>
      <c r="Z221" s="162"/>
      <c r="AA221" s="162"/>
      <c r="AB221" s="162"/>
    </row>
    <row r="222" spans="1:28" ht="15.05" thickBot="1">
      <c r="A222" s="216">
        <v>45</v>
      </c>
      <c r="B222" s="209"/>
      <c r="C222" s="217"/>
      <c r="E222" s="218"/>
      <c r="F222" s="209"/>
      <c r="G222" s="209"/>
      <c r="I222" s="209"/>
      <c r="J222" s="209"/>
      <c r="K222" s="221"/>
      <c r="L222" s="223"/>
      <c r="M222" s="225"/>
      <c r="N222" s="231"/>
      <c r="O222" s="231"/>
      <c r="P222" s="209"/>
      <c r="R222" s="219"/>
      <c r="S222" s="227" t="str">
        <f t="shared" ref="S222" si="86">IF(R222&lt;&gt;"",SUM(X223:AB223),"")</f>
        <v/>
      </c>
      <c r="T222" s="229" t="str">
        <f t="shared" ref="T222" si="87">IF(AND(R222&lt;&gt;"",S222&lt;&gt;""),R222*S222,"")</f>
        <v/>
      </c>
      <c r="U222" s="210"/>
      <c r="W222" s="51" t="s">
        <v>72</v>
      </c>
      <c r="X222" s="153"/>
      <c r="Y222" s="153"/>
      <c r="Z222" s="153"/>
      <c r="AA222" s="153"/>
      <c r="AB222" s="153"/>
    </row>
    <row r="223" spans="1:28" ht="15.05" thickBot="1">
      <c r="A223" s="216"/>
      <c r="B223" s="209"/>
      <c r="C223" s="217"/>
      <c r="E223" s="218"/>
      <c r="F223" s="209"/>
      <c r="G223" s="209"/>
      <c r="I223" s="209"/>
      <c r="J223" s="209"/>
      <c r="K223" s="221"/>
      <c r="L223" s="223"/>
      <c r="M223" s="225"/>
      <c r="N223" s="231"/>
      <c r="O223" s="231"/>
      <c r="P223" s="209"/>
      <c r="R223" s="219"/>
      <c r="S223" s="227"/>
      <c r="T223" s="229"/>
      <c r="U223" s="210"/>
      <c r="W223" s="47" t="s">
        <v>73</v>
      </c>
      <c r="X223" s="154"/>
      <c r="Y223" s="154"/>
      <c r="Z223" s="154"/>
      <c r="AA223" s="154"/>
      <c r="AB223" s="154"/>
    </row>
    <row r="224" spans="1:28" ht="15.05" thickBot="1">
      <c r="A224" s="216"/>
      <c r="B224" s="209"/>
      <c r="C224" s="217"/>
      <c r="E224" s="218"/>
      <c r="F224" s="209"/>
      <c r="G224" s="209"/>
      <c r="I224" s="209"/>
      <c r="J224" s="209"/>
      <c r="K224" s="221"/>
      <c r="L224" s="223"/>
      <c r="M224" s="225"/>
      <c r="N224" s="231"/>
      <c r="O224" s="231"/>
      <c r="P224" s="209"/>
      <c r="R224" s="219"/>
      <c r="S224" s="227"/>
      <c r="T224" s="229"/>
      <c r="U224" s="210"/>
      <c r="W224" s="47" t="s">
        <v>57</v>
      </c>
      <c r="X224" s="155"/>
      <c r="Y224" s="155"/>
      <c r="Z224" s="155"/>
      <c r="AA224" s="155"/>
      <c r="AB224" s="155"/>
    </row>
    <row r="225" spans="1:28" ht="15.05" thickBot="1">
      <c r="A225" s="216"/>
      <c r="B225" s="209"/>
      <c r="C225" s="217"/>
      <c r="E225" s="218"/>
      <c r="F225" s="209"/>
      <c r="G225" s="209"/>
      <c r="I225" s="209"/>
      <c r="J225" s="209"/>
      <c r="K225" s="221"/>
      <c r="L225" s="223"/>
      <c r="M225" s="225"/>
      <c r="N225" s="231"/>
      <c r="O225" s="231"/>
      <c r="P225" s="209"/>
      <c r="R225" s="219"/>
      <c r="S225" s="227"/>
      <c r="T225" s="229"/>
      <c r="U225" s="210"/>
      <c r="W225" s="138" t="s">
        <v>58</v>
      </c>
      <c r="X225" s="156"/>
      <c r="Y225" s="156"/>
      <c r="Z225" s="156"/>
      <c r="AA225" s="156"/>
      <c r="AB225" s="156"/>
    </row>
    <row r="226" spans="1:28" ht="15.05" thickBot="1">
      <c r="A226" s="216"/>
      <c r="B226" s="209"/>
      <c r="C226" s="217"/>
      <c r="E226" s="218"/>
      <c r="F226" s="209"/>
      <c r="G226" s="209"/>
      <c r="I226" s="209"/>
      <c r="J226" s="209"/>
      <c r="K226" s="221"/>
      <c r="L226" s="223"/>
      <c r="M226" s="225"/>
      <c r="N226" s="231"/>
      <c r="O226" s="231"/>
      <c r="P226" s="209"/>
      <c r="R226" s="219"/>
      <c r="S226" s="227"/>
      <c r="T226" s="229"/>
      <c r="U226" s="210"/>
      <c r="W226" s="139" t="s">
        <v>8</v>
      </c>
      <c r="X226" s="157"/>
      <c r="Y226" s="157"/>
      <c r="Z226" s="157"/>
      <c r="AA226" s="157"/>
      <c r="AB226" s="157"/>
    </row>
    <row r="227" spans="1:28" ht="15.05" thickBot="1">
      <c r="A227" s="211">
        <v>46</v>
      </c>
      <c r="B227" s="220"/>
      <c r="C227" s="212"/>
      <c r="E227" s="213"/>
      <c r="F227" s="208"/>
      <c r="G227" s="208"/>
      <c r="I227" s="208"/>
      <c r="J227" s="208"/>
      <c r="K227" s="222"/>
      <c r="L227" s="224"/>
      <c r="M227" s="226"/>
      <c r="N227" s="232"/>
      <c r="O227" s="232"/>
      <c r="P227" s="208"/>
      <c r="R227" s="214"/>
      <c r="S227" s="228" t="str">
        <f t="shared" ref="S227" si="88">IF(R227&lt;&gt;"",SUM(X228:AB228),"")</f>
        <v/>
      </c>
      <c r="T227" s="230" t="str">
        <f t="shared" ref="T227" si="89">IF(AND(R227&lt;&gt;"",S227&lt;&gt;""),R227*S227,"")</f>
        <v/>
      </c>
      <c r="U227" s="215"/>
      <c r="W227" s="51" t="s">
        <v>72</v>
      </c>
      <c r="X227" s="158"/>
      <c r="Y227" s="158"/>
      <c r="Z227" s="158"/>
      <c r="AA227" s="158"/>
      <c r="AB227" s="158"/>
    </row>
    <row r="228" spans="1:28" ht="15.05" thickBot="1">
      <c r="A228" s="211"/>
      <c r="B228" s="220"/>
      <c r="C228" s="212"/>
      <c r="E228" s="213"/>
      <c r="F228" s="208"/>
      <c r="G228" s="208"/>
      <c r="I228" s="208"/>
      <c r="J228" s="208"/>
      <c r="K228" s="222"/>
      <c r="L228" s="224"/>
      <c r="M228" s="226"/>
      <c r="N228" s="232"/>
      <c r="O228" s="232"/>
      <c r="P228" s="208"/>
      <c r="R228" s="214"/>
      <c r="S228" s="228"/>
      <c r="T228" s="230"/>
      <c r="U228" s="215"/>
      <c r="W228" s="47" t="s">
        <v>73</v>
      </c>
      <c r="X228" s="159"/>
      <c r="Y228" s="159"/>
      <c r="Z228" s="159"/>
      <c r="AA228" s="159"/>
      <c r="AB228" s="159"/>
    </row>
    <row r="229" spans="1:28" ht="15.05" thickBot="1">
      <c r="A229" s="211"/>
      <c r="B229" s="220"/>
      <c r="C229" s="212"/>
      <c r="E229" s="213"/>
      <c r="F229" s="208"/>
      <c r="G229" s="208"/>
      <c r="I229" s="208"/>
      <c r="J229" s="208"/>
      <c r="K229" s="222"/>
      <c r="L229" s="224"/>
      <c r="M229" s="226"/>
      <c r="N229" s="232"/>
      <c r="O229" s="232"/>
      <c r="P229" s="208"/>
      <c r="R229" s="214"/>
      <c r="S229" s="228"/>
      <c r="T229" s="230"/>
      <c r="U229" s="215"/>
      <c r="W229" s="47" t="s">
        <v>57</v>
      </c>
      <c r="X229" s="160"/>
      <c r="Y229" s="160"/>
      <c r="Z229" s="160"/>
      <c r="AA229" s="160"/>
      <c r="AB229" s="160"/>
    </row>
    <row r="230" spans="1:28" ht="15.05" thickBot="1">
      <c r="A230" s="211"/>
      <c r="B230" s="220"/>
      <c r="C230" s="212"/>
      <c r="E230" s="213"/>
      <c r="F230" s="208"/>
      <c r="G230" s="208"/>
      <c r="I230" s="208"/>
      <c r="J230" s="208"/>
      <c r="K230" s="222"/>
      <c r="L230" s="224"/>
      <c r="M230" s="226"/>
      <c r="N230" s="232"/>
      <c r="O230" s="232"/>
      <c r="P230" s="208"/>
      <c r="R230" s="214"/>
      <c r="S230" s="228"/>
      <c r="T230" s="230"/>
      <c r="U230" s="215"/>
      <c r="W230" s="138" t="s">
        <v>58</v>
      </c>
      <c r="X230" s="161"/>
      <c r="Y230" s="161"/>
      <c r="Z230" s="161"/>
      <c r="AA230" s="161"/>
      <c r="AB230" s="161"/>
    </row>
    <row r="231" spans="1:28" ht="15.05" thickBot="1">
      <c r="A231" s="211"/>
      <c r="B231" s="220"/>
      <c r="C231" s="212"/>
      <c r="E231" s="213"/>
      <c r="F231" s="208"/>
      <c r="G231" s="208"/>
      <c r="I231" s="208"/>
      <c r="J231" s="208"/>
      <c r="K231" s="222"/>
      <c r="L231" s="224"/>
      <c r="M231" s="226"/>
      <c r="N231" s="232"/>
      <c r="O231" s="232"/>
      <c r="P231" s="208"/>
      <c r="R231" s="214"/>
      <c r="S231" s="228"/>
      <c r="T231" s="230"/>
      <c r="U231" s="215"/>
      <c r="W231" s="139" t="s">
        <v>8</v>
      </c>
      <c r="X231" s="162"/>
      <c r="Y231" s="162"/>
      <c r="Z231" s="162"/>
      <c r="AA231" s="162"/>
      <c r="AB231" s="162"/>
    </row>
    <row r="232" spans="1:28" ht="15.05" thickBot="1">
      <c r="A232" s="216">
        <v>47</v>
      </c>
      <c r="B232" s="209"/>
      <c r="C232" s="217"/>
      <c r="E232" s="218"/>
      <c r="F232" s="209"/>
      <c r="G232" s="209"/>
      <c r="I232" s="209"/>
      <c r="J232" s="209"/>
      <c r="K232" s="221"/>
      <c r="L232" s="223"/>
      <c r="M232" s="225"/>
      <c r="N232" s="231"/>
      <c r="O232" s="231"/>
      <c r="P232" s="209"/>
      <c r="R232" s="219"/>
      <c r="S232" s="227" t="str">
        <f t="shared" ref="S232" si="90">IF(R232&lt;&gt;"",SUM(X233:AB233),"")</f>
        <v/>
      </c>
      <c r="T232" s="229" t="str">
        <f t="shared" ref="T232" si="91">IF(AND(R232&lt;&gt;"",S232&lt;&gt;""),R232*S232,"")</f>
        <v/>
      </c>
      <c r="U232" s="210"/>
      <c r="W232" s="51" t="s">
        <v>72</v>
      </c>
      <c r="X232" s="153"/>
      <c r="Y232" s="153"/>
      <c r="Z232" s="153"/>
      <c r="AA232" s="153"/>
      <c r="AB232" s="153"/>
    </row>
    <row r="233" spans="1:28" ht="15.05" thickBot="1">
      <c r="A233" s="216"/>
      <c r="B233" s="209"/>
      <c r="C233" s="217"/>
      <c r="E233" s="218"/>
      <c r="F233" s="209"/>
      <c r="G233" s="209"/>
      <c r="I233" s="209"/>
      <c r="J233" s="209"/>
      <c r="K233" s="221"/>
      <c r="L233" s="223"/>
      <c r="M233" s="225"/>
      <c r="N233" s="231"/>
      <c r="O233" s="231"/>
      <c r="P233" s="209"/>
      <c r="R233" s="219"/>
      <c r="S233" s="227"/>
      <c r="T233" s="229"/>
      <c r="U233" s="210"/>
      <c r="W233" s="47" t="s">
        <v>73</v>
      </c>
      <c r="X233" s="154"/>
      <c r="Y233" s="154"/>
      <c r="Z233" s="154"/>
      <c r="AA233" s="154"/>
      <c r="AB233" s="154"/>
    </row>
    <row r="234" spans="1:28" ht="15.05" thickBot="1">
      <c r="A234" s="216"/>
      <c r="B234" s="209"/>
      <c r="C234" s="217"/>
      <c r="E234" s="218"/>
      <c r="F234" s="209"/>
      <c r="G234" s="209"/>
      <c r="I234" s="209"/>
      <c r="J234" s="209"/>
      <c r="K234" s="221"/>
      <c r="L234" s="223"/>
      <c r="M234" s="225"/>
      <c r="N234" s="231"/>
      <c r="O234" s="231"/>
      <c r="P234" s="209"/>
      <c r="R234" s="219"/>
      <c r="S234" s="227"/>
      <c r="T234" s="229"/>
      <c r="U234" s="210"/>
      <c r="W234" s="47" t="s">
        <v>57</v>
      </c>
      <c r="X234" s="155"/>
      <c r="Y234" s="155"/>
      <c r="Z234" s="155"/>
      <c r="AA234" s="155"/>
      <c r="AB234" s="155"/>
    </row>
    <row r="235" spans="1:28" ht="15.05" thickBot="1">
      <c r="A235" s="216"/>
      <c r="B235" s="209"/>
      <c r="C235" s="217"/>
      <c r="E235" s="218"/>
      <c r="F235" s="209"/>
      <c r="G235" s="209"/>
      <c r="I235" s="209"/>
      <c r="J235" s="209"/>
      <c r="K235" s="221"/>
      <c r="L235" s="223"/>
      <c r="M235" s="225"/>
      <c r="N235" s="231"/>
      <c r="O235" s="231"/>
      <c r="P235" s="209"/>
      <c r="R235" s="219"/>
      <c r="S235" s="227"/>
      <c r="T235" s="229"/>
      <c r="U235" s="210"/>
      <c r="W235" s="138" t="s">
        <v>58</v>
      </c>
      <c r="X235" s="156"/>
      <c r="Y235" s="156"/>
      <c r="Z235" s="156"/>
      <c r="AA235" s="156"/>
      <c r="AB235" s="156"/>
    </row>
    <row r="236" spans="1:28" ht="15.05" thickBot="1">
      <c r="A236" s="216"/>
      <c r="B236" s="209"/>
      <c r="C236" s="217"/>
      <c r="E236" s="218"/>
      <c r="F236" s="209"/>
      <c r="G236" s="209"/>
      <c r="I236" s="209"/>
      <c r="J236" s="209"/>
      <c r="K236" s="221"/>
      <c r="L236" s="223"/>
      <c r="M236" s="225"/>
      <c r="N236" s="231"/>
      <c r="O236" s="231"/>
      <c r="P236" s="209"/>
      <c r="R236" s="219"/>
      <c r="S236" s="227"/>
      <c r="T236" s="229"/>
      <c r="U236" s="210"/>
      <c r="W236" s="139" t="s">
        <v>8</v>
      </c>
      <c r="X236" s="157"/>
      <c r="Y236" s="157"/>
      <c r="Z236" s="157"/>
      <c r="AA236" s="157"/>
      <c r="AB236" s="157"/>
    </row>
    <row r="237" spans="1:28" ht="15.05" thickBot="1">
      <c r="A237" s="211">
        <v>48</v>
      </c>
      <c r="B237" s="220"/>
      <c r="C237" s="212"/>
      <c r="E237" s="213"/>
      <c r="F237" s="208"/>
      <c r="G237" s="208"/>
      <c r="I237" s="208"/>
      <c r="J237" s="208"/>
      <c r="K237" s="222"/>
      <c r="L237" s="224"/>
      <c r="M237" s="226"/>
      <c r="N237" s="232"/>
      <c r="O237" s="232"/>
      <c r="P237" s="208"/>
      <c r="R237" s="214"/>
      <c r="S237" s="228" t="str">
        <f t="shared" ref="S237" si="92">IF(R237&lt;&gt;"",SUM(X238:AB238),"")</f>
        <v/>
      </c>
      <c r="T237" s="230" t="str">
        <f t="shared" ref="T237" si="93">IF(AND(R237&lt;&gt;"",S237&lt;&gt;""),R237*S237,"")</f>
        <v/>
      </c>
      <c r="U237" s="215"/>
      <c r="W237" s="51" t="s">
        <v>72</v>
      </c>
      <c r="X237" s="158"/>
      <c r="Y237" s="158"/>
      <c r="Z237" s="158"/>
      <c r="AA237" s="158"/>
      <c r="AB237" s="158"/>
    </row>
    <row r="238" spans="1:28" ht="15.05" thickBot="1">
      <c r="A238" s="211"/>
      <c r="B238" s="220"/>
      <c r="C238" s="212"/>
      <c r="E238" s="213"/>
      <c r="F238" s="208"/>
      <c r="G238" s="208"/>
      <c r="I238" s="208"/>
      <c r="J238" s="208"/>
      <c r="K238" s="222"/>
      <c r="L238" s="224"/>
      <c r="M238" s="226"/>
      <c r="N238" s="232"/>
      <c r="O238" s="232"/>
      <c r="P238" s="208"/>
      <c r="R238" s="214"/>
      <c r="S238" s="228"/>
      <c r="T238" s="230"/>
      <c r="U238" s="215"/>
      <c r="W238" s="47" t="s">
        <v>73</v>
      </c>
      <c r="X238" s="159"/>
      <c r="Y238" s="159"/>
      <c r="Z238" s="159"/>
      <c r="AA238" s="159"/>
      <c r="AB238" s="159"/>
    </row>
    <row r="239" spans="1:28" ht="15.05" thickBot="1">
      <c r="A239" s="211"/>
      <c r="B239" s="220"/>
      <c r="C239" s="212"/>
      <c r="E239" s="213"/>
      <c r="F239" s="208"/>
      <c r="G239" s="208"/>
      <c r="I239" s="208"/>
      <c r="J239" s="208"/>
      <c r="K239" s="222"/>
      <c r="L239" s="224"/>
      <c r="M239" s="226"/>
      <c r="N239" s="232"/>
      <c r="O239" s="232"/>
      <c r="P239" s="208"/>
      <c r="R239" s="214"/>
      <c r="S239" s="228"/>
      <c r="T239" s="230"/>
      <c r="U239" s="215"/>
      <c r="W239" s="47" t="s">
        <v>57</v>
      </c>
      <c r="X239" s="160"/>
      <c r="Y239" s="160"/>
      <c r="Z239" s="160"/>
      <c r="AA239" s="160"/>
      <c r="AB239" s="160"/>
    </row>
    <row r="240" spans="1:28" ht="15.05" thickBot="1">
      <c r="A240" s="211"/>
      <c r="B240" s="220"/>
      <c r="C240" s="212"/>
      <c r="E240" s="213"/>
      <c r="F240" s="208"/>
      <c r="G240" s="208"/>
      <c r="I240" s="208"/>
      <c r="J240" s="208"/>
      <c r="K240" s="222"/>
      <c r="L240" s="224"/>
      <c r="M240" s="226"/>
      <c r="N240" s="232"/>
      <c r="O240" s="232"/>
      <c r="P240" s="208"/>
      <c r="R240" s="214"/>
      <c r="S240" s="228"/>
      <c r="T240" s="230"/>
      <c r="U240" s="215"/>
      <c r="W240" s="138" t="s">
        <v>58</v>
      </c>
      <c r="X240" s="161"/>
      <c r="Y240" s="161"/>
      <c r="Z240" s="161"/>
      <c r="AA240" s="161"/>
      <c r="AB240" s="161"/>
    </row>
    <row r="241" spans="1:28" ht="15.05" thickBot="1">
      <c r="A241" s="211"/>
      <c r="B241" s="220"/>
      <c r="C241" s="212"/>
      <c r="E241" s="213"/>
      <c r="F241" s="208"/>
      <c r="G241" s="208"/>
      <c r="I241" s="208"/>
      <c r="J241" s="208"/>
      <c r="K241" s="222"/>
      <c r="L241" s="224"/>
      <c r="M241" s="226"/>
      <c r="N241" s="232"/>
      <c r="O241" s="232"/>
      <c r="P241" s="208"/>
      <c r="R241" s="214"/>
      <c r="S241" s="228"/>
      <c r="T241" s="230"/>
      <c r="U241" s="215"/>
      <c r="W241" s="139" t="s">
        <v>8</v>
      </c>
      <c r="X241" s="162"/>
      <c r="Y241" s="162"/>
      <c r="Z241" s="162"/>
      <c r="AA241" s="162"/>
      <c r="AB241" s="162"/>
    </row>
    <row r="242" spans="1:28" ht="15.05" thickBot="1">
      <c r="A242" s="216">
        <v>49</v>
      </c>
      <c r="B242" s="209"/>
      <c r="C242" s="217"/>
      <c r="E242" s="218"/>
      <c r="F242" s="209"/>
      <c r="G242" s="209"/>
      <c r="I242" s="209"/>
      <c r="J242" s="209"/>
      <c r="K242" s="221"/>
      <c r="L242" s="223"/>
      <c r="M242" s="225"/>
      <c r="N242" s="231"/>
      <c r="O242" s="231"/>
      <c r="P242" s="209"/>
      <c r="R242" s="219"/>
      <c r="S242" s="227" t="str">
        <f t="shared" ref="S242" si="94">IF(R242&lt;&gt;"",SUM(X243:AB243),"")</f>
        <v/>
      </c>
      <c r="T242" s="229" t="str">
        <f t="shared" ref="T242" si="95">IF(AND(R242&lt;&gt;"",S242&lt;&gt;""),R242*S242,"")</f>
        <v/>
      </c>
      <c r="U242" s="210"/>
      <c r="W242" s="51" t="s">
        <v>72</v>
      </c>
      <c r="X242" s="153"/>
      <c r="Y242" s="153"/>
      <c r="Z242" s="153"/>
      <c r="AA242" s="153"/>
      <c r="AB242" s="153"/>
    </row>
    <row r="243" spans="1:28" ht="15.05" thickBot="1">
      <c r="A243" s="216"/>
      <c r="B243" s="209"/>
      <c r="C243" s="217"/>
      <c r="E243" s="218"/>
      <c r="F243" s="209"/>
      <c r="G243" s="209"/>
      <c r="I243" s="209"/>
      <c r="J243" s="209"/>
      <c r="K243" s="221"/>
      <c r="L243" s="223"/>
      <c r="M243" s="225"/>
      <c r="N243" s="231"/>
      <c r="O243" s="231"/>
      <c r="P243" s="209"/>
      <c r="R243" s="219"/>
      <c r="S243" s="227"/>
      <c r="T243" s="229"/>
      <c r="U243" s="210"/>
      <c r="W243" s="47" t="s">
        <v>73</v>
      </c>
      <c r="X243" s="154"/>
      <c r="Y243" s="154"/>
      <c r="Z243" s="154"/>
      <c r="AA243" s="154"/>
      <c r="AB243" s="154"/>
    </row>
    <row r="244" spans="1:28" ht="15.05" thickBot="1">
      <c r="A244" s="216"/>
      <c r="B244" s="209"/>
      <c r="C244" s="217"/>
      <c r="E244" s="218"/>
      <c r="F244" s="209"/>
      <c r="G244" s="209"/>
      <c r="I244" s="209"/>
      <c r="J244" s="209"/>
      <c r="K244" s="221"/>
      <c r="L244" s="223"/>
      <c r="M244" s="225"/>
      <c r="N244" s="231"/>
      <c r="O244" s="231"/>
      <c r="P244" s="209"/>
      <c r="R244" s="219"/>
      <c r="S244" s="227"/>
      <c r="T244" s="229"/>
      <c r="U244" s="210"/>
      <c r="W244" s="47" t="s">
        <v>57</v>
      </c>
      <c r="X244" s="155"/>
      <c r="Y244" s="155"/>
      <c r="Z244" s="155"/>
      <c r="AA244" s="155"/>
      <c r="AB244" s="155"/>
    </row>
    <row r="245" spans="1:28" ht="15.05" thickBot="1">
      <c r="A245" s="216"/>
      <c r="B245" s="209"/>
      <c r="C245" s="217"/>
      <c r="E245" s="218"/>
      <c r="F245" s="209"/>
      <c r="G245" s="209"/>
      <c r="I245" s="209"/>
      <c r="J245" s="209"/>
      <c r="K245" s="221"/>
      <c r="L245" s="223"/>
      <c r="M245" s="225"/>
      <c r="N245" s="231"/>
      <c r="O245" s="231"/>
      <c r="P245" s="209"/>
      <c r="R245" s="219"/>
      <c r="S245" s="227"/>
      <c r="T245" s="229"/>
      <c r="U245" s="210"/>
      <c r="W245" s="138" t="s">
        <v>58</v>
      </c>
      <c r="X245" s="156"/>
      <c r="Y245" s="156"/>
      <c r="Z245" s="156"/>
      <c r="AA245" s="156"/>
      <c r="AB245" s="156"/>
    </row>
    <row r="246" spans="1:28" ht="15.05" thickBot="1">
      <c r="A246" s="216"/>
      <c r="B246" s="209"/>
      <c r="C246" s="217"/>
      <c r="E246" s="218"/>
      <c r="F246" s="209"/>
      <c r="G246" s="209"/>
      <c r="I246" s="209"/>
      <c r="J246" s="209"/>
      <c r="K246" s="221"/>
      <c r="L246" s="223"/>
      <c r="M246" s="225"/>
      <c r="N246" s="231"/>
      <c r="O246" s="231"/>
      <c r="P246" s="209"/>
      <c r="R246" s="219"/>
      <c r="S246" s="227"/>
      <c r="T246" s="229"/>
      <c r="U246" s="210"/>
      <c r="W246" s="139" t="s">
        <v>8</v>
      </c>
      <c r="X246" s="157"/>
      <c r="Y246" s="157"/>
      <c r="Z246" s="157"/>
      <c r="AA246" s="157"/>
      <c r="AB246" s="157"/>
    </row>
    <row r="247" spans="1:28" ht="15.05" thickBot="1">
      <c r="A247" s="211">
        <v>50</v>
      </c>
      <c r="B247" s="220"/>
      <c r="C247" s="212"/>
      <c r="E247" s="213"/>
      <c r="F247" s="208"/>
      <c r="G247" s="208"/>
      <c r="I247" s="208"/>
      <c r="J247" s="208"/>
      <c r="K247" s="222"/>
      <c r="L247" s="224"/>
      <c r="M247" s="226"/>
      <c r="N247" s="232"/>
      <c r="O247" s="232"/>
      <c r="P247" s="208"/>
      <c r="R247" s="214"/>
      <c r="S247" s="228" t="str">
        <f t="shared" ref="S247" si="96">IF(R247&lt;&gt;"",SUM(X248:AB248),"")</f>
        <v/>
      </c>
      <c r="T247" s="230" t="str">
        <f t="shared" ref="T247" si="97">IF(AND(R247&lt;&gt;"",S247&lt;&gt;""),R247*S247,"")</f>
        <v/>
      </c>
      <c r="U247" s="215"/>
      <c r="W247" s="51" t="s">
        <v>72</v>
      </c>
      <c r="X247" s="158"/>
      <c r="Y247" s="158"/>
      <c r="Z247" s="158"/>
      <c r="AA247" s="158"/>
      <c r="AB247" s="158"/>
    </row>
    <row r="248" spans="1:28" ht="15.05" thickBot="1">
      <c r="A248" s="211"/>
      <c r="B248" s="220"/>
      <c r="C248" s="212"/>
      <c r="E248" s="213"/>
      <c r="F248" s="208"/>
      <c r="G248" s="208"/>
      <c r="I248" s="208"/>
      <c r="J248" s="208"/>
      <c r="K248" s="222"/>
      <c r="L248" s="224"/>
      <c r="M248" s="226"/>
      <c r="N248" s="232"/>
      <c r="O248" s="232"/>
      <c r="P248" s="208"/>
      <c r="R248" s="214"/>
      <c r="S248" s="228"/>
      <c r="T248" s="230"/>
      <c r="U248" s="215"/>
      <c r="W248" s="47" t="s">
        <v>73</v>
      </c>
      <c r="X248" s="159"/>
      <c r="Y248" s="159"/>
      <c r="Z248" s="159"/>
      <c r="AA248" s="159"/>
      <c r="AB248" s="159"/>
    </row>
    <row r="249" spans="1:28" ht="15.05" thickBot="1">
      <c r="A249" s="211"/>
      <c r="B249" s="220"/>
      <c r="C249" s="212"/>
      <c r="E249" s="213"/>
      <c r="F249" s="208"/>
      <c r="G249" s="208"/>
      <c r="I249" s="208"/>
      <c r="J249" s="208"/>
      <c r="K249" s="222"/>
      <c r="L249" s="224"/>
      <c r="M249" s="226"/>
      <c r="N249" s="232"/>
      <c r="O249" s="232"/>
      <c r="P249" s="208"/>
      <c r="R249" s="214"/>
      <c r="S249" s="228"/>
      <c r="T249" s="230"/>
      <c r="U249" s="215"/>
      <c r="W249" s="47" t="s">
        <v>57</v>
      </c>
      <c r="X249" s="160"/>
      <c r="Y249" s="160"/>
      <c r="Z249" s="160"/>
      <c r="AA249" s="160"/>
      <c r="AB249" s="160"/>
    </row>
    <row r="250" spans="1:28" ht="15.05" thickBot="1">
      <c r="A250" s="211"/>
      <c r="B250" s="220"/>
      <c r="C250" s="212"/>
      <c r="E250" s="213"/>
      <c r="F250" s="208"/>
      <c r="G250" s="208"/>
      <c r="I250" s="208"/>
      <c r="J250" s="208"/>
      <c r="K250" s="222"/>
      <c r="L250" s="224"/>
      <c r="M250" s="226"/>
      <c r="N250" s="232"/>
      <c r="O250" s="232"/>
      <c r="P250" s="208"/>
      <c r="R250" s="214"/>
      <c r="S250" s="228"/>
      <c r="T250" s="230"/>
      <c r="U250" s="215"/>
      <c r="W250" s="138" t="s">
        <v>58</v>
      </c>
      <c r="X250" s="161"/>
      <c r="Y250" s="161"/>
      <c r="Z250" s="161"/>
      <c r="AA250" s="161"/>
      <c r="AB250" s="161"/>
    </row>
    <row r="251" spans="1:28" ht="15.05" thickBot="1">
      <c r="A251" s="211"/>
      <c r="B251" s="220"/>
      <c r="C251" s="212"/>
      <c r="E251" s="213"/>
      <c r="F251" s="208"/>
      <c r="G251" s="208"/>
      <c r="I251" s="208"/>
      <c r="J251" s="208"/>
      <c r="K251" s="222"/>
      <c r="L251" s="224"/>
      <c r="M251" s="226"/>
      <c r="N251" s="232"/>
      <c r="O251" s="232"/>
      <c r="P251" s="208"/>
      <c r="R251" s="214"/>
      <c r="S251" s="228"/>
      <c r="T251" s="230"/>
      <c r="U251" s="215"/>
      <c r="W251" s="139" t="s">
        <v>8</v>
      </c>
      <c r="X251" s="162"/>
      <c r="Y251" s="162"/>
      <c r="Z251" s="162"/>
      <c r="AA251" s="162"/>
      <c r="AB251" s="162"/>
    </row>
    <row r="252" spans="1:28" ht="15.05" thickBot="1">
      <c r="A252" s="216">
        <v>51</v>
      </c>
      <c r="B252" s="209"/>
      <c r="C252" s="217"/>
      <c r="E252" s="218"/>
      <c r="F252" s="209"/>
      <c r="G252" s="209"/>
      <c r="I252" s="209"/>
      <c r="J252" s="209"/>
      <c r="K252" s="221"/>
      <c r="L252" s="223"/>
      <c r="M252" s="225"/>
      <c r="N252" s="231"/>
      <c r="O252" s="231"/>
      <c r="P252" s="209"/>
      <c r="R252" s="219"/>
      <c r="S252" s="227" t="str">
        <f t="shared" ref="S252" si="98">IF(R252&lt;&gt;"",SUM(X253:AB253),"")</f>
        <v/>
      </c>
      <c r="T252" s="229" t="str">
        <f t="shared" ref="T252" si="99">IF(AND(R252&lt;&gt;"",S252&lt;&gt;""),R252*S252,"")</f>
        <v/>
      </c>
      <c r="U252" s="210"/>
      <c r="W252" s="51" t="s">
        <v>72</v>
      </c>
      <c r="X252" s="153"/>
      <c r="Y252" s="153"/>
      <c r="Z252" s="153"/>
      <c r="AA252" s="153"/>
      <c r="AB252" s="153"/>
    </row>
    <row r="253" spans="1:28" ht="15.05" thickBot="1">
      <c r="A253" s="216"/>
      <c r="B253" s="209"/>
      <c r="C253" s="217"/>
      <c r="E253" s="218"/>
      <c r="F253" s="209"/>
      <c r="G253" s="209"/>
      <c r="I253" s="209"/>
      <c r="J253" s="209"/>
      <c r="K253" s="221"/>
      <c r="L253" s="223"/>
      <c r="M253" s="225"/>
      <c r="N253" s="231"/>
      <c r="O253" s="231"/>
      <c r="P253" s="209"/>
      <c r="R253" s="219"/>
      <c r="S253" s="227"/>
      <c r="T253" s="229"/>
      <c r="U253" s="210"/>
      <c r="W253" s="47" t="s">
        <v>73</v>
      </c>
      <c r="X253" s="154"/>
      <c r="Y253" s="154"/>
      <c r="Z253" s="154"/>
      <c r="AA253" s="154"/>
      <c r="AB253" s="154"/>
    </row>
    <row r="254" spans="1:28" ht="15.05" thickBot="1">
      <c r="A254" s="216"/>
      <c r="B254" s="209"/>
      <c r="C254" s="217"/>
      <c r="E254" s="218"/>
      <c r="F254" s="209"/>
      <c r="G254" s="209"/>
      <c r="I254" s="209"/>
      <c r="J254" s="209"/>
      <c r="K254" s="221"/>
      <c r="L254" s="223"/>
      <c r="M254" s="225"/>
      <c r="N254" s="231"/>
      <c r="O254" s="231"/>
      <c r="P254" s="209"/>
      <c r="R254" s="219"/>
      <c r="S254" s="227"/>
      <c r="T254" s="229"/>
      <c r="U254" s="210"/>
      <c r="W254" s="47" t="s">
        <v>57</v>
      </c>
      <c r="X254" s="155"/>
      <c r="Y254" s="155"/>
      <c r="Z254" s="155"/>
      <c r="AA254" s="155"/>
      <c r="AB254" s="155"/>
    </row>
    <row r="255" spans="1:28" ht="15.05" thickBot="1">
      <c r="A255" s="216"/>
      <c r="B255" s="209"/>
      <c r="C255" s="217"/>
      <c r="E255" s="218"/>
      <c r="F255" s="209"/>
      <c r="G255" s="209"/>
      <c r="I255" s="209"/>
      <c r="J255" s="209"/>
      <c r="K255" s="221"/>
      <c r="L255" s="223"/>
      <c r="M255" s="225"/>
      <c r="N255" s="231"/>
      <c r="O255" s="231"/>
      <c r="P255" s="209"/>
      <c r="R255" s="219"/>
      <c r="S255" s="227"/>
      <c r="T255" s="229"/>
      <c r="U255" s="210"/>
      <c r="W255" s="138" t="s">
        <v>58</v>
      </c>
      <c r="X255" s="156"/>
      <c r="Y255" s="156"/>
      <c r="Z255" s="156"/>
      <c r="AA255" s="156"/>
      <c r="AB255" s="156"/>
    </row>
    <row r="256" spans="1:28" ht="15.05" thickBot="1">
      <c r="A256" s="216"/>
      <c r="B256" s="209"/>
      <c r="C256" s="217"/>
      <c r="E256" s="218"/>
      <c r="F256" s="209"/>
      <c r="G256" s="209"/>
      <c r="I256" s="209"/>
      <c r="J256" s="209"/>
      <c r="K256" s="221"/>
      <c r="L256" s="223"/>
      <c r="M256" s="225"/>
      <c r="N256" s="231"/>
      <c r="O256" s="231"/>
      <c r="P256" s="209"/>
      <c r="R256" s="219"/>
      <c r="S256" s="227"/>
      <c r="T256" s="229"/>
      <c r="U256" s="210"/>
      <c r="W256" s="139" t="s">
        <v>8</v>
      </c>
      <c r="X256" s="157"/>
      <c r="Y256" s="157"/>
      <c r="Z256" s="157"/>
      <c r="AA256" s="157"/>
      <c r="AB256" s="157"/>
    </row>
    <row r="257" spans="1:28" ht="15.05" thickBot="1">
      <c r="A257" s="211">
        <v>52</v>
      </c>
      <c r="B257" s="220"/>
      <c r="C257" s="212"/>
      <c r="E257" s="213"/>
      <c r="F257" s="208"/>
      <c r="G257" s="208"/>
      <c r="I257" s="208"/>
      <c r="J257" s="208"/>
      <c r="K257" s="222"/>
      <c r="L257" s="224"/>
      <c r="M257" s="226"/>
      <c r="N257" s="232"/>
      <c r="O257" s="232"/>
      <c r="P257" s="208"/>
      <c r="R257" s="214"/>
      <c r="S257" s="228" t="str">
        <f t="shared" ref="S257" si="100">IF(R257&lt;&gt;"",SUM(X258:AB258),"")</f>
        <v/>
      </c>
      <c r="T257" s="230" t="str">
        <f t="shared" ref="T257" si="101">IF(AND(R257&lt;&gt;"",S257&lt;&gt;""),R257*S257,"")</f>
        <v/>
      </c>
      <c r="U257" s="215"/>
      <c r="W257" s="51" t="s">
        <v>72</v>
      </c>
      <c r="X257" s="158"/>
      <c r="Y257" s="158"/>
      <c r="Z257" s="158"/>
      <c r="AA257" s="158"/>
      <c r="AB257" s="158"/>
    </row>
    <row r="258" spans="1:28" ht="15.05" thickBot="1">
      <c r="A258" s="211"/>
      <c r="B258" s="220"/>
      <c r="C258" s="212"/>
      <c r="E258" s="213"/>
      <c r="F258" s="208"/>
      <c r="G258" s="208"/>
      <c r="I258" s="208"/>
      <c r="J258" s="208"/>
      <c r="K258" s="222"/>
      <c r="L258" s="224"/>
      <c r="M258" s="226"/>
      <c r="N258" s="232"/>
      <c r="O258" s="232"/>
      <c r="P258" s="208"/>
      <c r="R258" s="214"/>
      <c r="S258" s="228"/>
      <c r="T258" s="230"/>
      <c r="U258" s="215"/>
      <c r="W258" s="47" t="s">
        <v>73</v>
      </c>
      <c r="X258" s="159"/>
      <c r="Y258" s="159"/>
      <c r="Z258" s="159"/>
      <c r="AA258" s="159"/>
      <c r="AB258" s="159"/>
    </row>
    <row r="259" spans="1:28" ht="15.05" thickBot="1">
      <c r="A259" s="211"/>
      <c r="B259" s="220"/>
      <c r="C259" s="212"/>
      <c r="E259" s="213"/>
      <c r="F259" s="208"/>
      <c r="G259" s="208"/>
      <c r="I259" s="208"/>
      <c r="J259" s="208"/>
      <c r="K259" s="222"/>
      <c r="L259" s="224"/>
      <c r="M259" s="226"/>
      <c r="N259" s="232"/>
      <c r="O259" s="232"/>
      <c r="P259" s="208"/>
      <c r="R259" s="214"/>
      <c r="S259" s="228"/>
      <c r="T259" s="230"/>
      <c r="U259" s="215"/>
      <c r="W259" s="47" t="s">
        <v>57</v>
      </c>
      <c r="X259" s="160"/>
      <c r="Y259" s="160"/>
      <c r="Z259" s="160"/>
      <c r="AA259" s="160"/>
      <c r="AB259" s="160"/>
    </row>
    <row r="260" spans="1:28" ht="15.05" thickBot="1">
      <c r="A260" s="211"/>
      <c r="B260" s="220"/>
      <c r="C260" s="212"/>
      <c r="E260" s="213"/>
      <c r="F260" s="208"/>
      <c r="G260" s="208"/>
      <c r="I260" s="208"/>
      <c r="J260" s="208"/>
      <c r="K260" s="222"/>
      <c r="L260" s="224"/>
      <c r="M260" s="226"/>
      <c r="N260" s="232"/>
      <c r="O260" s="232"/>
      <c r="P260" s="208"/>
      <c r="R260" s="214"/>
      <c r="S260" s="228"/>
      <c r="T260" s="230"/>
      <c r="U260" s="215"/>
      <c r="W260" s="138" t="s">
        <v>58</v>
      </c>
      <c r="X260" s="161"/>
      <c r="Y260" s="161"/>
      <c r="Z260" s="161"/>
      <c r="AA260" s="161"/>
      <c r="AB260" s="161"/>
    </row>
    <row r="261" spans="1:28" ht="15.05" thickBot="1">
      <c r="A261" s="211"/>
      <c r="B261" s="220"/>
      <c r="C261" s="212"/>
      <c r="E261" s="213"/>
      <c r="F261" s="208"/>
      <c r="G261" s="208"/>
      <c r="I261" s="208"/>
      <c r="J261" s="208"/>
      <c r="K261" s="222"/>
      <c r="L261" s="224"/>
      <c r="M261" s="226"/>
      <c r="N261" s="232"/>
      <c r="O261" s="232"/>
      <c r="P261" s="208"/>
      <c r="R261" s="214"/>
      <c r="S261" s="228"/>
      <c r="T261" s="230"/>
      <c r="U261" s="215"/>
      <c r="W261" s="139" t="s">
        <v>8</v>
      </c>
      <c r="X261" s="162"/>
      <c r="Y261" s="162"/>
      <c r="Z261" s="162"/>
      <c r="AA261" s="162"/>
      <c r="AB261" s="162"/>
    </row>
    <row r="262" spans="1:28" ht="15.05" thickBot="1">
      <c r="A262" s="216">
        <v>53</v>
      </c>
      <c r="B262" s="209"/>
      <c r="C262" s="217"/>
      <c r="E262" s="218"/>
      <c r="F262" s="209"/>
      <c r="G262" s="209"/>
      <c r="I262" s="209"/>
      <c r="J262" s="209"/>
      <c r="K262" s="221"/>
      <c r="L262" s="223"/>
      <c r="M262" s="225"/>
      <c r="N262" s="231"/>
      <c r="O262" s="231"/>
      <c r="P262" s="209"/>
      <c r="R262" s="219"/>
      <c r="S262" s="227" t="str">
        <f t="shared" ref="S262" si="102">IF(R262&lt;&gt;"",SUM(X263:AB263),"")</f>
        <v/>
      </c>
      <c r="T262" s="229" t="str">
        <f t="shared" ref="T262" si="103">IF(AND(R262&lt;&gt;"",S262&lt;&gt;""),R262*S262,"")</f>
        <v/>
      </c>
      <c r="U262" s="210"/>
      <c r="W262" s="51" t="s">
        <v>72</v>
      </c>
      <c r="X262" s="153"/>
      <c r="Y262" s="153"/>
      <c r="Z262" s="153"/>
      <c r="AA262" s="153"/>
      <c r="AB262" s="153"/>
    </row>
    <row r="263" spans="1:28" ht="15.05" thickBot="1">
      <c r="A263" s="216"/>
      <c r="B263" s="209"/>
      <c r="C263" s="217"/>
      <c r="E263" s="218"/>
      <c r="F263" s="209"/>
      <c r="G263" s="209"/>
      <c r="I263" s="209"/>
      <c r="J263" s="209"/>
      <c r="K263" s="221"/>
      <c r="L263" s="223"/>
      <c r="M263" s="225"/>
      <c r="N263" s="231"/>
      <c r="O263" s="231"/>
      <c r="P263" s="209"/>
      <c r="R263" s="219"/>
      <c r="S263" s="227"/>
      <c r="T263" s="229"/>
      <c r="U263" s="210"/>
      <c r="W263" s="47" t="s">
        <v>73</v>
      </c>
      <c r="X263" s="154"/>
      <c r="Y263" s="154"/>
      <c r="Z263" s="154"/>
      <c r="AA263" s="154"/>
      <c r="AB263" s="154"/>
    </row>
    <row r="264" spans="1:28" ht="15.05" thickBot="1">
      <c r="A264" s="216"/>
      <c r="B264" s="209"/>
      <c r="C264" s="217"/>
      <c r="E264" s="218"/>
      <c r="F264" s="209"/>
      <c r="G264" s="209"/>
      <c r="I264" s="209"/>
      <c r="J264" s="209"/>
      <c r="K264" s="221"/>
      <c r="L264" s="223"/>
      <c r="M264" s="225"/>
      <c r="N264" s="231"/>
      <c r="O264" s="231"/>
      <c r="P264" s="209"/>
      <c r="R264" s="219"/>
      <c r="S264" s="227"/>
      <c r="T264" s="229"/>
      <c r="U264" s="210"/>
      <c r="W264" s="47" t="s">
        <v>57</v>
      </c>
      <c r="X264" s="155"/>
      <c r="Y264" s="155"/>
      <c r="Z264" s="155"/>
      <c r="AA264" s="155"/>
      <c r="AB264" s="155"/>
    </row>
    <row r="265" spans="1:28" ht="15.05" thickBot="1">
      <c r="A265" s="216"/>
      <c r="B265" s="209"/>
      <c r="C265" s="217"/>
      <c r="E265" s="218"/>
      <c r="F265" s="209"/>
      <c r="G265" s="209"/>
      <c r="I265" s="209"/>
      <c r="J265" s="209"/>
      <c r="K265" s="221"/>
      <c r="L265" s="223"/>
      <c r="M265" s="225"/>
      <c r="N265" s="231"/>
      <c r="O265" s="231"/>
      <c r="P265" s="209"/>
      <c r="R265" s="219"/>
      <c r="S265" s="227"/>
      <c r="T265" s="229"/>
      <c r="U265" s="210"/>
      <c r="W265" s="138" t="s">
        <v>58</v>
      </c>
      <c r="X265" s="156"/>
      <c r="Y265" s="156"/>
      <c r="Z265" s="156"/>
      <c r="AA265" s="156"/>
      <c r="AB265" s="156"/>
    </row>
    <row r="266" spans="1:28" ht="15.05" thickBot="1">
      <c r="A266" s="216"/>
      <c r="B266" s="209"/>
      <c r="C266" s="217"/>
      <c r="E266" s="218"/>
      <c r="F266" s="209"/>
      <c r="G266" s="209"/>
      <c r="I266" s="209"/>
      <c r="J266" s="209"/>
      <c r="K266" s="221"/>
      <c r="L266" s="223"/>
      <c r="M266" s="225"/>
      <c r="N266" s="231"/>
      <c r="O266" s="231"/>
      <c r="P266" s="209"/>
      <c r="R266" s="219"/>
      <c r="S266" s="227"/>
      <c r="T266" s="229"/>
      <c r="U266" s="210"/>
      <c r="W266" s="139" t="s">
        <v>8</v>
      </c>
      <c r="X266" s="157"/>
      <c r="Y266" s="157"/>
      <c r="Z266" s="157"/>
      <c r="AA266" s="157"/>
      <c r="AB266" s="157"/>
    </row>
    <row r="267" spans="1:28" ht="15.05" thickBot="1">
      <c r="A267" s="211">
        <v>54</v>
      </c>
      <c r="B267" s="220"/>
      <c r="C267" s="212"/>
      <c r="E267" s="213"/>
      <c r="F267" s="208"/>
      <c r="G267" s="208"/>
      <c r="I267" s="208"/>
      <c r="J267" s="208"/>
      <c r="K267" s="222"/>
      <c r="L267" s="224"/>
      <c r="M267" s="226"/>
      <c r="N267" s="232"/>
      <c r="O267" s="232"/>
      <c r="P267" s="208"/>
      <c r="R267" s="214"/>
      <c r="S267" s="228" t="str">
        <f t="shared" ref="S267" si="104">IF(R267&lt;&gt;"",SUM(X268:AB268),"")</f>
        <v/>
      </c>
      <c r="T267" s="230" t="str">
        <f t="shared" ref="T267" si="105">IF(AND(R267&lt;&gt;"",S267&lt;&gt;""),R267*S267,"")</f>
        <v/>
      </c>
      <c r="U267" s="215"/>
      <c r="W267" s="51" t="s">
        <v>72</v>
      </c>
      <c r="X267" s="158"/>
      <c r="Y267" s="158"/>
      <c r="Z267" s="158"/>
      <c r="AA267" s="158"/>
      <c r="AB267" s="158"/>
    </row>
    <row r="268" spans="1:28" ht="15.05" thickBot="1">
      <c r="A268" s="211"/>
      <c r="B268" s="220"/>
      <c r="C268" s="212"/>
      <c r="E268" s="213"/>
      <c r="F268" s="208"/>
      <c r="G268" s="208"/>
      <c r="I268" s="208"/>
      <c r="J268" s="208"/>
      <c r="K268" s="222"/>
      <c r="L268" s="224"/>
      <c r="M268" s="226"/>
      <c r="N268" s="232"/>
      <c r="O268" s="232"/>
      <c r="P268" s="208"/>
      <c r="R268" s="214"/>
      <c r="S268" s="228"/>
      <c r="T268" s="230"/>
      <c r="U268" s="215"/>
      <c r="W268" s="47" t="s">
        <v>73</v>
      </c>
      <c r="X268" s="159"/>
      <c r="Y268" s="159"/>
      <c r="Z268" s="159"/>
      <c r="AA268" s="159"/>
      <c r="AB268" s="159"/>
    </row>
    <row r="269" spans="1:28" ht="15.05" thickBot="1">
      <c r="A269" s="211"/>
      <c r="B269" s="220"/>
      <c r="C269" s="212"/>
      <c r="E269" s="213"/>
      <c r="F269" s="208"/>
      <c r="G269" s="208"/>
      <c r="I269" s="208"/>
      <c r="J269" s="208"/>
      <c r="K269" s="222"/>
      <c r="L269" s="224"/>
      <c r="M269" s="226"/>
      <c r="N269" s="232"/>
      <c r="O269" s="232"/>
      <c r="P269" s="208"/>
      <c r="R269" s="214"/>
      <c r="S269" s="228"/>
      <c r="T269" s="230"/>
      <c r="U269" s="215"/>
      <c r="W269" s="47" t="s">
        <v>57</v>
      </c>
      <c r="X269" s="160"/>
      <c r="Y269" s="160"/>
      <c r="Z269" s="160"/>
      <c r="AA269" s="160"/>
      <c r="AB269" s="160"/>
    </row>
    <row r="270" spans="1:28" ht="15.05" thickBot="1">
      <c r="A270" s="211"/>
      <c r="B270" s="220"/>
      <c r="C270" s="212"/>
      <c r="E270" s="213"/>
      <c r="F270" s="208"/>
      <c r="G270" s="208"/>
      <c r="I270" s="208"/>
      <c r="J270" s="208"/>
      <c r="K270" s="222"/>
      <c r="L270" s="224"/>
      <c r="M270" s="226"/>
      <c r="N270" s="232"/>
      <c r="O270" s="232"/>
      <c r="P270" s="208"/>
      <c r="R270" s="214"/>
      <c r="S270" s="228"/>
      <c r="T270" s="230"/>
      <c r="U270" s="215"/>
      <c r="W270" s="138" t="s">
        <v>58</v>
      </c>
      <c r="X270" s="161"/>
      <c r="Y270" s="161"/>
      <c r="Z270" s="161"/>
      <c r="AA270" s="161"/>
      <c r="AB270" s="161"/>
    </row>
    <row r="271" spans="1:28" ht="15.05" thickBot="1">
      <c r="A271" s="211"/>
      <c r="B271" s="220"/>
      <c r="C271" s="212"/>
      <c r="E271" s="213"/>
      <c r="F271" s="208"/>
      <c r="G271" s="208"/>
      <c r="I271" s="208"/>
      <c r="J271" s="208"/>
      <c r="K271" s="222"/>
      <c r="L271" s="224"/>
      <c r="M271" s="226"/>
      <c r="N271" s="232"/>
      <c r="O271" s="232"/>
      <c r="P271" s="208"/>
      <c r="R271" s="214"/>
      <c r="S271" s="228"/>
      <c r="T271" s="230"/>
      <c r="U271" s="215"/>
      <c r="W271" s="139" t="s">
        <v>8</v>
      </c>
      <c r="X271" s="162"/>
      <c r="Y271" s="162"/>
      <c r="Z271" s="162"/>
      <c r="AA271" s="162"/>
      <c r="AB271" s="162"/>
    </row>
    <row r="272" spans="1:28" ht="15.05" thickBot="1">
      <c r="A272" s="216">
        <v>55</v>
      </c>
      <c r="B272" s="209"/>
      <c r="C272" s="217"/>
      <c r="E272" s="218"/>
      <c r="F272" s="209"/>
      <c r="G272" s="209"/>
      <c r="I272" s="209"/>
      <c r="J272" s="209"/>
      <c r="K272" s="221"/>
      <c r="L272" s="223"/>
      <c r="M272" s="225"/>
      <c r="N272" s="231"/>
      <c r="O272" s="231"/>
      <c r="P272" s="209"/>
      <c r="R272" s="219"/>
      <c r="S272" s="227" t="str">
        <f t="shared" ref="S272" si="106">IF(R272&lt;&gt;"",SUM(X273:AB273),"")</f>
        <v/>
      </c>
      <c r="T272" s="229" t="str">
        <f t="shared" ref="T272" si="107">IF(AND(R272&lt;&gt;"",S272&lt;&gt;""),R272*S272,"")</f>
        <v/>
      </c>
      <c r="U272" s="210"/>
      <c r="W272" s="51" t="s">
        <v>72</v>
      </c>
      <c r="X272" s="153"/>
      <c r="Y272" s="153"/>
      <c r="Z272" s="153"/>
      <c r="AA272" s="153"/>
      <c r="AB272" s="153"/>
    </row>
    <row r="273" spans="1:28" ht="15.05" thickBot="1">
      <c r="A273" s="216"/>
      <c r="B273" s="209"/>
      <c r="C273" s="217"/>
      <c r="E273" s="218"/>
      <c r="F273" s="209"/>
      <c r="G273" s="209"/>
      <c r="I273" s="209"/>
      <c r="J273" s="209"/>
      <c r="K273" s="221"/>
      <c r="L273" s="223"/>
      <c r="M273" s="225"/>
      <c r="N273" s="231"/>
      <c r="O273" s="231"/>
      <c r="P273" s="209"/>
      <c r="R273" s="219"/>
      <c r="S273" s="227"/>
      <c r="T273" s="229"/>
      <c r="U273" s="210"/>
      <c r="W273" s="47" t="s">
        <v>73</v>
      </c>
      <c r="X273" s="154"/>
      <c r="Y273" s="154"/>
      <c r="Z273" s="154"/>
      <c r="AA273" s="154"/>
      <c r="AB273" s="154"/>
    </row>
    <row r="274" spans="1:28" ht="15.05" thickBot="1">
      <c r="A274" s="216"/>
      <c r="B274" s="209"/>
      <c r="C274" s="217"/>
      <c r="E274" s="218"/>
      <c r="F274" s="209"/>
      <c r="G274" s="209"/>
      <c r="I274" s="209"/>
      <c r="J274" s="209"/>
      <c r="K274" s="221"/>
      <c r="L274" s="223"/>
      <c r="M274" s="225"/>
      <c r="N274" s="231"/>
      <c r="O274" s="231"/>
      <c r="P274" s="209"/>
      <c r="R274" s="219"/>
      <c r="S274" s="227"/>
      <c r="T274" s="229"/>
      <c r="U274" s="210"/>
      <c r="W274" s="47" t="s">
        <v>57</v>
      </c>
      <c r="X274" s="155"/>
      <c r="Y274" s="155"/>
      <c r="Z274" s="155"/>
      <c r="AA274" s="155"/>
      <c r="AB274" s="155"/>
    </row>
    <row r="275" spans="1:28" ht="15.05" thickBot="1">
      <c r="A275" s="216"/>
      <c r="B275" s="209"/>
      <c r="C275" s="217"/>
      <c r="E275" s="218"/>
      <c r="F275" s="209"/>
      <c r="G275" s="209"/>
      <c r="I275" s="209"/>
      <c r="J275" s="209"/>
      <c r="K275" s="221"/>
      <c r="L275" s="223"/>
      <c r="M275" s="225"/>
      <c r="N275" s="231"/>
      <c r="O275" s="231"/>
      <c r="P275" s="209"/>
      <c r="R275" s="219"/>
      <c r="S275" s="227"/>
      <c r="T275" s="229"/>
      <c r="U275" s="210"/>
      <c r="W275" s="138" t="s">
        <v>58</v>
      </c>
      <c r="X275" s="156"/>
      <c r="Y275" s="156"/>
      <c r="Z275" s="156"/>
      <c r="AA275" s="156"/>
      <c r="AB275" s="156"/>
    </row>
    <row r="276" spans="1:28" ht="15.05" thickBot="1">
      <c r="A276" s="216"/>
      <c r="B276" s="209"/>
      <c r="C276" s="217"/>
      <c r="E276" s="218"/>
      <c r="F276" s="209"/>
      <c r="G276" s="209"/>
      <c r="I276" s="209"/>
      <c r="J276" s="209"/>
      <c r="K276" s="221"/>
      <c r="L276" s="223"/>
      <c r="M276" s="225"/>
      <c r="N276" s="231"/>
      <c r="O276" s="231"/>
      <c r="P276" s="209"/>
      <c r="R276" s="219"/>
      <c r="S276" s="227"/>
      <c r="T276" s="229"/>
      <c r="U276" s="210"/>
      <c r="W276" s="139" t="s">
        <v>8</v>
      </c>
      <c r="X276" s="157"/>
      <c r="Y276" s="157"/>
      <c r="Z276" s="157"/>
      <c r="AA276" s="157"/>
      <c r="AB276" s="157"/>
    </row>
    <row r="277" spans="1:28" ht="15.05" thickBot="1">
      <c r="A277" s="211">
        <v>56</v>
      </c>
      <c r="B277" s="220"/>
      <c r="C277" s="212"/>
      <c r="E277" s="213"/>
      <c r="F277" s="208"/>
      <c r="G277" s="208"/>
      <c r="I277" s="208"/>
      <c r="J277" s="208"/>
      <c r="K277" s="222"/>
      <c r="L277" s="224"/>
      <c r="M277" s="226"/>
      <c r="N277" s="232"/>
      <c r="O277" s="232"/>
      <c r="P277" s="208"/>
      <c r="R277" s="214"/>
      <c r="S277" s="228" t="str">
        <f t="shared" ref="S277" si="108">IF(R277&lt;&gt;"",SUM(X278:AB278),"")</f>
        <v/>
      </c>
      <c r="T277" s="230" t="str">
        <f t="shared" ref="T277" si="109">IF(AND(R277&lt;&gt;"",S277&lt;&gt;""),R277*S277,"")</f>
        <v/>
      </c>
      <c r="U277" s="215"/>
      <c r="W277" s="51" t="s">
        <v>72</v>
      </c>
      <c r="X277" s="158"/>
      <c r="Y277" s="158"/>
      <c r="Z277" s="158"/>
      <c r="AA277" s="158"/>
      <c r="AB277" s="158"/>
    </row>
    <row r="278" spans="1:28" ht="15.05" thickBot="1">
      <c r="A278" s="211"/>
      <c r="B278" s="220"/>
      <c r="C278" s="212"/>
      <c r="E278" s="213"/>
      <c r="F278" s="208"/>
      <c r="G278" s="208"/>
      <c r="I278" s="208"/>
      <c r="J278" s="208"/>
      <c r="K278" s="222"/>
      <c r="L278" s="224"/>
      <c r="M278" s="226"/>
      <c r="N278" s="232"/>
      <c r="O278" s="232"/>
      <c r="P278" s="208"/>
      <c r="R278" s="214"/>
      <c r="S278" s="228"/>
      <c r="T278" s="230"/>
      <c r="U278" s="215"/>
      <c r="W278" s="47" t="s">
        <v>73</v>
      </c>
      <c r="X278" s="159"/>
      <c r="Y278" s="159"/>
      <c r="Z278" s="159"/>
      <c r="AA278" s="159"/>
      <c r="AB278" s="159"/>
    </row>
    <row r="279" spans="1:28" ht="15.05" thickBot="1">
      <c r="A279" s="211"/>
      <c r="B279" s="220"/>
      <c r="C279" s="212"/>
      <c r="E279" s="213"/>
      <c r="F279" s="208"/>
      <c r="G279" s="208"/>
      <c r="I279" s="208"/>
      <c r="J279" s="208"/>
      <c r="K279" s="222"/>
      <c r="L279" s="224"/>
      <c r="M279" s="226"/>
      <c r="N279" s="232"/>
      <c r="O279" s="232"/>
      <c r="P279" s="208"/>
      <c r="R279" s="214"/>
      <c r="S279" s="228"/>
      <c r="T279" s="230"/>
      <c r="U279" s="215"/>
      <c r="W279" s="47" t="s">
        <v>57</v>
      </c>
      <c r="X279" s="160"/>
      <c r="Y279" s="160"/>
      <c r="Z279" s="160"/>
      <c r="AA279" s="160"/>
      <c r="AB279" s="160"/>
    </row>
    <row r="280" spans="1:28" ht="15.05" thickBot="1">
      <c r="A280" s="211"/>
      <c r="B280" s="220"/>
      <c r="C280" s="212"/>
      <c r="E280" s="213"/>
      <c r="F280" s="208"/>
      <c r="G280" s="208"/>
      <c r="I280" s="208"/>
      <c r="J280" s="208"/>
      <c r="K280" s="222"/>
      <c r="L280" s="224"/>
      <c r="M280" s="226"/>
      <c r="N280" s="232"/>
      <c r="O280" s="232"/>
      <c r="P280" s="208"/>
      <c r="R280" s="214"/>
      <c r="S280" s="228"/>
      <c r="T280" s="230"/>
      <c r="U280" s="215"/>
      <c r="W280" s="138" t="s">
        <v>58</v>
      </c>
      <c r="X280" s="161"/>
      <c r="Y280" s="161"/>
      <c r="Z280" s="161"/>
      <c r="AA280" s="161"/>
      <c r="AB280" s="161"/>
    </row>
    <row r="281" spans="1:28" ht="15.05" thickBot="1">
      <c r="A281" s="211"/>
      <c r="B281" s="220"/>
      <c r="C281" s="212"/>
      <c r="E281" s="213"/>
      <c r="F281" s="208"/>
      <c r="G281" s="208"/>
      <c r="I281" s="208"/>
      <c r="J281" s="208"/>
      <c r="K281" s="222"/>
      <c r="L281" s="224"/>
      <c r="M281" s="226"/>
      <c r="N281" s="232"/>
      <c r="O281" s="232"/>
      <c r="P281" s="208"/>
      <c r="R281" s="214"/>
      <c r="S281" s="228"/>
      <c r="T281" s="230"/>
      <c r="U281" s="215"/>
      <c r="W281" s="139" t="s">
        <v>8</v>
      </c>
      <c r="X281" s="162"/>
      <c r="Y281" s="162"/>
      <c r="Z281" s="162"/>
      <c r="AA281" s="162"/>
      <c r="AB281" s="162"/>
    </row>
    <row r="282" spans="1:28" ht="15.05" thickBot="1">
      <c r="A282" s="216">
        <v>57</v>
      </c>
      <c r="B282" s="209"/>
      <c r="C282" s="217"/>
      <c r="E282" s="218"/>
      <c r="F282" s="209"/>
      <c r="G282" s="209"/>
      <c r="I282" s="209"/>
      <c r="J282" s="209"/>
      <c r="K282" s="221"/>
      <c r="L282" s="223"/>
      <c r="M282" s="225"/>
      <c r="N282" s="231"/>
      <c r="O282" s="231"/>
      <c r="P282" s="209"/>
      <c r="R282" s="219"/>
      <c r="S282" s="227" t="str">
        <f t="shared" ref="S282" si="110">IF(R282&lt;&gt;"",SUM(X283:AB283),"")</f>
        <v/>
      </c>
      <c r="T282" s="229" t="str">
        <f t="shared" ref="T282" si="111">IF(AND(R282&lt;&gt;"",S282&lt;&gt;""),R282*S282,"")</f>
        <v/>
      </c>
      <c r="U282" s="210"/>
      <c r="W282" s="51" t="s">
        <v>72</v>
      </c>
      <c r="X282" s="153"/>
      <c r="Y282" s="153"/>
      <c r="Z282" s="153"/>
      <c r="AA282" s="153"/>
      <c r="AB282" s="153"/>
    </row>
    <row r="283" spans="1:28" ht="15.05" thickBot="1">
      <c r="A283" s="216"/>
      <c r="B283" s="209"/>
      <c r="C283" s="217"/>
      <c r="E283" s="218"/>
      <c r="F283" s="209"/>
      <c r="G283" s="209"/>
      <c r="I283" s="209"/>
      <c r="J283" s="209"/>
      <c r="K283" s="221"/>
      <c r="L283" s="223"/>
      <c r="M283" s="225"/>
      <c r="N283" s="231"/>
      <c r="O283" s="231"/>
      <c r="P283" s="209"/>
      <c r="R283" s="219"/>
      <c r="S283" s="227"/>
      <c r="T283" s="229"/>
      <c r="U283" s="210"/>
      <c r="W283" s="47" t="s">
        <v>73</v>
      </c>
      <c r="X283" s="154"/>
      <c r="Y283" s="154"/>
      <c r="Z283" s="154"/>
      <c r="AA283" s="154"/>
      <c r="AB283" s="154"/>
    </row>
    <row r="284" spans="1:28" ht="15.05" thickBot="1">
      <c r="A284" s="216"/>
      <c r="B284" s="209"/>
      <c r="C284" s="217"/>
      <c r="E284" s="218"/>
      <c r="F284" s="209"/>
      <c r="G284" s="209"/>
      <c r="I284" s="209"/>
      <c r="J284" s="209"/>
      <c r="K284" s="221"/>
      <c r="L284" s="223"/>
      <c r="M284" s="225"/>
      <c r="N284" s="231"/>
      <c r="O284" s="231"/>
      <c r="P284" s="209"/>
      <c r="R284" s="219"/>
      <c r="S284" s="227"/>
      <c r="T284" s="229"/>
      <c r="U284" s="210"/>
      <c r="W284" s="47" t="s">
        <v>57</v>
      </c>
      <c r="X284" s="155"/>
      <c r="Y284" s="155"/>
      <c r="Z284" s="155"/>
      <c r="AA284" s="155"/>
      <c r="AB284" s="155"/>
    </row>
    <row r="285" spans="1:28" ht="15.05" thickBot="1">
      <c r="A285" s="216"/>
      <c r="B285" s="209"/>
      <c r="C285" s="217"/>
      <c r="E285" s="218"/>
      <c r="F285" s="209"/>
      <c r="G285" s="209"/>
      <c r="I285" s="209"/>
      <c r="J285" s="209"/>
      <c r="K285" s="221"/>
      <c r="L285" s="223"/>
      <c r="M285" s="225"/>
      <c r="N285" s="231"/>
      <c r="O285" s="231"/>
      <c r="P285" s="209"/>
      <c r="R285" s="219"/>
      <c r="S285" s="227"/>
      <c r="T285" s="229"/>
      <c r="U285" s="210"/>
      <c r="W285" s="138" t="s">
        <v>58</v>
      </c>
      <c r="X285" s="156"/>
      <c r="Y285" s="156"/>
      <c r="Z285" s="156"/>
      <c r="AA285" s="156"/>
      <c r="AB285" s="156"/>
    </row>
    <row r="286" spans="1:28" ht="15.05" thickBot="1">
      <c r="A286" s="216"/>
      <c r="B286" s="209"/>
      <c r="C286" s="217"/>
      <c r="E286" s="218"/>
      <c r="F286" s="209"/>
      <c r="G286" s="209"/>
      <c r="I286" s="209"/>
      <c r="J286" s="209"/>
      <c r="K286" s="221"/>
      <c r="L286" s="223"/>
      <c r="M286" s="225"/>
      <c r="N286" s="231"/>
      <c r="O286" s="231"/>
      <c r="P286" s="209"/>
      <c r="R286" s="219"/>
      <c r="S286" s="227"/>
      <c r="T286" s="229"/>
      <c r="U286" s="210"/>
      <c r="W286" s="139" t="s">
        <v>8</v>
      </c>
      <c r="X286" s="157"/>
      <c r="Y286" s="157"/>
      <c r="Z286" s="157"/>
      <c r="AA286" s="157"/>
      <c r="AB286" s="157"/>
    </row>
    <row r="287" spans="1:28" ht="15.05" thickBot="1">
      <c r="A287" s="211">
        <v>58</v>
      </c>
      <c r="B287" s="220"/>
      <c r="C287" s="212"/>
      <c r="E287" s="213"/>
      <c r="F287" s="208"/>
      <c r="G287" s="208"/>
      <c r="I287" s="208"/>
      <c r="J287" s="208"/>
      <c r="K287" s="222"/>
      <c r="L287" s="224"/>
      <c r="M287" s="226"/>
      <c r="N287" s="232"/>
      <c r="O287" s="232"/>
      <c r="P287" s="208"/>
      <c r="R287" s="214"/>
      <c r="S287" s="228" t="str">
        <f t="shared" ref="S287" si="112">IF(R287&lt;&gt;"",SUM(X288:AB288),"")</f>
        <v/>
      </c>
      <c r="T287" s="230" t="str">
        <f t="shared" ref="T287" si="113">IF(AND(R287&lt;&gt;"",S287&lt;&gt;""),R287*S287,"")</f>
        <v/>
      </c>
      <c r="U287" s="215"/>
      <c r="W287" s="51" t="s">
        <v>72</v>
      </c>
      <c r="X287" s="158"/>
      <c r="Y287" s="158"/>
      <c r="Z287" s="158"/>
      <c r="AA287" s="158"/>
      <c r="AB287" s="158"/>
    </row>
    <row r="288" spans="1:28" ht="15.05" thickBot="1">
      <c r="A288" s="211"/>
      <c r="B288" s="220"/>
      <c r="C288" s="212"/>
      <c r="E288" s="213"/>
      <c r="F288" s="208"/>
      <c r="G288" s="208"/>
      <c r="I288" s="208"/>
      <c r="J288" s="208"/>
      <c r="K288" s="222"/>
      <c r="L288" s="224"/>
      <c r="M288" s="226"/>
      <c r="N288" s="232"/>
      <c r="O288" s="232"/>
      <c r="P288" s="208"/>
      <c r="R288" s="214"/>
      <c r="S288" s="228"/>
      <c r="T288" s="230"/>
      <c r="U288" s="215"/>
      <c r="W288" s="47" t="s">
        <v>73</v>
      </c>
      <c r="X288" s="159"/>
      <c r="Y288" s="159"/>
      <c r="Z288" s="159"/>
      <c r="AA288" s="159"/>
      <c r="AB288" s="159"/>
    </row>
    <row r="289" spans="1:28" ht="15.05" thickBot="1">
      <c r="A289" s="211"/>
      <c r="B289" s="220"/>
      <c r="C289" s="212"/>
      <c r="E289" s="213"/>
      <c r="F289" s="208"/>
      <c r="G289" s="208"/>
      <c r="I289" s="208"/>
      <c r="J289" s="208"/>
      <c r="K289" s="222"/>
      <c r="L289" s="224"/>
      <c r="M289" s="226"/>
      <c r="N289" s="232"/>
      <c r="O289" s="232"/>
      <c r="P289" s="208"/>
      <c r="R289" s="214"/>
      <c r="S289" s="228"/>
      <c r="T289" s="230"/>
      <c r="U289" s="215"/>
      <c r="W289" s="47" t="s">
        <v>57</v>
      </c>
      <c r="X289" s="160"/>
      <c r="Y289" s="160"/>
      <c r="Z289" s="160"/>
      <c r="AA289" s="160"/>
      <c r="AB289" s="160"/>
    </row>
    <row r="290" spans="1:28" ht="15.05" thickBot="1">
      <c r="A290" s="211"/>
      <c r="B290" s="220"/>
      <c r="C290" s="212"/>
      <c r="E290" s="213"/>
      <c r="F290" s="208"/>
      <c r="G290" s="208"/>
      <c r="I290" s="208"/>
      <c r="J290" s="208"/>
      <c r="K290" s="222"/>
      <c r="L290" s="224"/>
      <c r="M290" s="226"/>
      <c r="N290" s="232"/>
      <c r="O290" s="232"/>
      <c r="P290" s="208"/>
      <c r="R290" s="214"/>
      <c r="S290" s="228"/>
      <c r="T290" s="230"/>
      <c r="U290" s="215"/>
      <c r="W290" s="138" t="s">
        <v>58</v>
      </c>
      <c r="X290" s="161"/>
      <c r="Y290" s="161"/>
      <c r="Z290" s="161"/>
      <c r="AA290" s="161"/>
      <c r="AB290" s="161"/>
    </row>
    <row r="291" spans="1:28" ht="15.05" thickBot="1">
      <c r="A291" s="211"/>
      <c r="B291" s="220"/>
      <c r="C291" s="212"/>
      <c r="E291" s="213"/>
      <c r="F291" s="208"/>
      <c r="G291" s="208"/>
      <c r="I291" s="208"/>
      <c r="J291" s="208"/>
      <c r="K291" s="222"/>
      <c r="L291" s="224"/>
      <c r="M291" s="226"/>
      <c r="N291" s="232"/>
      <c r="O291" s="232"/>
      <c r="P291" s="208"/>
      <c r="R291" s="214"/>
      <c r="S291" s="228"/>
      <c r="T291" s="230"/>
      <c r="U291" s="215"/>
      <c r="W291" s="139" t="s">
        <v>8</v>
      </c>
      <c r="X291" s="162"/>
      <c r="Y291" s="162"/>
      <c r="Z291" s="162"/>
      <c r="AA291" s="162"/>
      <c r="AB291" s="162"/>
    </row>
    <row r="292" spans="1:28" ht="15.05" thickBot="1">
      <c r="A292" s="216">
        <v>59</v>
      </c>
      <c r="B292" s="209"/>
      <c r="C292" s="217"/>
      <c r="E292" s="218"/>
      <c r="F292" s="209"/>
      <c r="G292" s="209"/>
      <c r="I292" s="209"/>
      <c r="J292" s="209"/>
      <c r="K292" s="221"/>
      <c r="L292" s="223"/>
      <c r="M292" s="225"/>
      <c r="N292" s="231"/>
      <c r="O292" s="231"/>
      <c r="P292" s="209"/>
      <c r="R292" s="219"/>
      <c r="S292" s="227" t="str">
        <f t="shared" ref="S292" si="114">IF(R292&lt;&gt;"",SUM(X293:AB293),"")</f>
        <v/>
      </c>
      <c r="T292" s="229" t="str">
        <f t="shared" ref="T292" si="115">IF(AND(R292&lt;&gt;"",S292&lt;&gt;""),R292*S292,"")</f>
        <v/>
      </c>
      <c r="U292" s="210"/>
      <c r="W292" s="51" t="s">
        <v>72</v>
      </c>
      <c r="X292" s="153"/>
      <c r="Y292" s="153"/>
      <c r="Z292" s="153"/>
      <c r="AA292" s="153"/>
      <c r="AB292" s="153"/>
    </row>
    <row r="293" spans="1:28" ht="15.05" thickBot="1">
      <c r="A293" s="216"/>
      <c r="B293" s="209"/>
      <c r="C293" s="217"/>
      <c r="E293" s="218"/>
      <c r="F293" s="209"/>
      <c r="G293" s="209"/>
      <c r="I293" s="209"/>
      <c r="J293" s="209"/>
      <c r="K293" s="221"/>
      <c r="L293" s="223"/>
      <c r="M293" s="225"/>
      <c r="N293" s="231"/>
      <c r="O293" s="231"/>
      <c r="P293" s="209"/>
      <c r="R293" s="219"/>
      <c r="S293" s="227"/>
      <c r="T293" s="229"/>
      <c r="U293" s="210"/>
      <c r="W293" s="47" t="s">
        <v>73</v>
      </c>
      <c r="X293" s="154"/>
      <c r="Y293" s="154"/>
      <c r="Z293" s="154"/>
      <c r="AA293" s="154"/>
      <c r="AB293" s="154"/>
    </row>
    <row r="294" spans="1:28" ht="15.05" thickBot="1">
      <c r="A294" s="216"/>
      <c r="B294" s="209"/>
      <c r="C294" s="217"/>
      <c r="E294" s="218"/>
      <c r="F294" s="209"/>
      <c r="G294" s="209"/>
      <c r="I294" s="209"/>
      <c r="J294" s="209"/>
      <c r="K294" s="221"/>
      <c r="L294" s="223"/>
      <c r="M294" s="225"/>
      <c r="N294" s="231"/>
      <c r="O294" s="231"/>
      <c r="P294" s="209"/>
      <c r="R294" s="219"/>
      <c r="S294" s="227"/>
      <c r="T294" s="229"/>
      <c r="U294" s="210"/>
      <c r="W294" s="47" t="s">
        <v>57</v>
      </c>
      <c r="X294" s="155"/>
      <c r="Y294" s="155"/>
      <c r="Z294" s="155"/>
      <c r="AA294" s="155"/>
      <c r="AB294" s="155"/>
    </row>
    <row r="295" spans="1:28" ht="15.05" thickBot="1">
      <c r="A295" s="216"/>
      <c r="B295" s="209"/>
      <c r="C295" s="217"/>
      <c r="E295" s="218"/>
      <c r="F295" s="209"/>
      <c r="G295" s="209"/>
      <c r="I295" s="209"/>
      <c r="J295" s="209"/>
      <c r="K295" s="221"/>
      <c r="L295" s="223"/>
      <c r="M295" s="225"/>
      <c r="N295" s="231"/>
      <c r="O295" s="231"/>
      <c r="P295" s="209"/>
      <c r="R295" s="219"/>
      <c r="S295" s="227"/>
      <c r="T295" s="229"/>
      <c r="U295" s="210"/>
      <c r="W295" s="138" t="s">
        <v>58</v>
      </c>
      <c r="X295" s="156"/>
      <c r="Y295" s="156"/>
      <c r="Z295" s="156"/>
      <c r="AA295" s="156"/>
      <c r="AB295" s="156"/>
    </row>
    <row r="296" spans="1:28" ht="15.05" thickBot="1">
      <c r="A296" s="216"/>
      <c r="B296" s="209"/>
      <c r="C296" s="217"/>
      <c r="E296" s="218"/>
      <c r="F296" s="209"/>
      <c r="G296" s="209"/>
      <c r="I296" s="209"/>
      <c r="J296" s="209"/>
      <c r="K296" s="221"/>
      <c r="L296" s="223"/>
      <c r="M296" s="225"/>
      <c r="N296" s="231"/>
      <c r="O296" s="231"/>
      <c r="P296" s="209"/>
      <c r="R296" s="219"/>
      <c r="S296" s="227"/>
      <c r="T296" s="229"/>
      <c r="U296" s="210"/>
      <c r="W296" s="139" t="s">
        <v>8</v>
      </c>
      <c r="X296" s="157"/>
      <c r="Y296" s="157"/>
      <c r="Z296" s="157"/>
      <c r="AA296" s="157"/>
      <c r="AB296" s="157"/>
    </row>
    <row r="297" spans="1:28" ht="15.05" thickBot="1">
      <c r="A297" s="211">
        <v>60</v>
      </c>
      <c r="B297" s="220"/>
      <c r="C297" s="212"/>
      <c r="E297" s="213"/>
      <c r="F297" s="208"/>
      <c r="G297" s="208"/>
      <c r="I297" s="208"/>
      <c r="J297" s="208"/>
      <c r="K297" s="222"/>
      <c r="L297" s="224"/>
      <c r="M297" s="226"/>
      <c r="N297" s="232"/>
      <c r="O297" s="232"/>
      <c r="P297" s="208"/>
      <c r="R297" s="214"/>
      <c r="S297" s="228" t="str">
        <f t="shared" ref="S297" si="116">IF(R297&lt;&gt;"",SUM(X298:AB298),"")</f>
        <v/>
      </c>
      <c r="T297" s="230" t="str">
        <f t="shared" ref="T297" si="117">IF(AND(R297&lt;&gt;"",S297&lt;&gt;""),R297*S297,"")</f>
        <v/>
      </c>
      <c r="U297" s="215"/>
      <c r="W297" s="51" t="s">
        <v>72</v>
      </c>
      <c r="X297" s="158"/>
      <c r="Y297" s="158"/>
      <c r="Z297" s="158"/>
      <c r="AA297" s="158"/>
      <c r="AB297" s="158"/>
    </row>
    <row r="298" spans="1:28" ht="15.05" thickBot="1">
      <c r="A298" s="211"/>
      <c r="B298" s="220"/>
      <c r="C298" s="212"/>
      <c r="E298" s="213"/>
      <c r="F298" s="208"/>
      <c r="G298" s="208"/>
      <c r="I298" s="208"/>
      <c r="J298" s="208"/>
      <c r="K298" s="222"/>
      <c r="L298" s="224"/>
      <c r="M298" s="226"/>
      <c r="N298" s="232"/>
      <c r="O298" s="232"/>
      <c r="P298" s="208"/>
      <c r="R298" s="214"/>
      <c r="S298" s="228"/>
      <c r="T298" s="230"/>
      <c r="U298" s="215"/>
      <c r="W298" s="47" t="s">
        <v>73</v>
      </c>
      <c r="X298" s="159"/>
      <c r="Y298" s="159"/>
      <c r="Z298" s="159"/>
      <c r="AA298" s="159"/>
      <c r="AB298" s="159"/>
    </row>
    <row r="299" spans="1:28" ht="15.05" thickBot="1">
      <c r="A299" s="211"/>
      <c r="B299" s="220"/>
      <c r="C299" s="212"/>
      <c r="E299" s="213"/>
      <c r="F299" s="208"/>
      <c r="G299" s="208"/>
      <c r="I299" s="208"/>
      <c r="J299" s="208"/>
      <c r="K299" s="222"/>
      <c r="L299" s="224"/>
      <c r="M299" s="226"/>
      <c r="N299" s="232"/>
      <c r="O299" s="232"/>
      <c r="P299" s="208"/>
      <c r="R299" s="214"/>
      <c r="S299" s="228"/>
      <c r="T299" s="230"/>
      <c r="U299" s="215"/>
      <c r="W299" s="47" t="s">
        <v>57</v>
      </c>
      <c r="X299" s="160"/>
      <c r="Y299" s="160"/>
      <c r="Z299" s="160"/>
      <c r="AA299" s="160"/>
      <c r="AB299" s="160"/>
    </row>
    <row r="300" spans="1:28" ht="15.05" thickBot="1">
      <c r="A300" s="211"/>
      <c r="B300" s="220"/>
      <c r="C300" s="212"/>
      <c r="E300" s="213"/>
      <c r="F300" s="208"/>
      <c r="G300" s="208"/>
      <c r="I300" s="208"/>
      <c r="J300" s="208"/>
      <c r="K300" s="222"/>
      <c r="L300" s="224"/>
      <c r="M300" s="226"/>
      <c r="N300" s="232"/>
      <c r="O300" s="232"/>
      <c r="P300" s="208"/>
      <c r="R300" s="214"/>
      <c r="S300" s="228"/>
      <c r="T300" s="230"/>
      <c r="U300" s="215"/>
      <c r="W300" s="138" t="s">
        <v>58</v>
      </c>
      <c r="X300" s="161"/>
      <c r="Y300" s="161"/>
      <c r="Z300" s="161"/>
      <c r="AA300" s="161"/>
      <c r="AB300" s="161"/>
    </row>
    <row r="301" spans="1:28" ht="15.05" thickBot="1">
      <c r="A301" s="211"/>
      <c r="B301" s="220"/>
      <c r="C301" s="212"/>
      <c r="E301" s="213"/>
      <c r="F301" s="208"/>
      <c r="G301" s="208"/>
      <c r="I301" s="208"/>
      <c r="J301" s="208"/>
      <c r="K301" s="222"/>
      <c r="L301" s="224"/>
      <c r="M301" s="226"/>
      <c r="N301" s="232"/>
      <c r="O301" s="232"/>
      <c r="P301" s="208"/>
      <c r="R301" s="214"/>
      <c r="S301" s="228"/>
      <c r="T301" s="230"/>
      <c r="U301" s="215"/>
      <c r="W301" s="139" t="s">
        <v>8</v>
      </c>
      <c r="X301" s="162"/>
      <c r="Y301" s="162"/>
      <c r="Z301" s="162"/>
      <c r="AA301" s="162"/>
      <c r="AB301" s="162"/>
    </row>
    <row r="302" spans="1:28" ht="15.05" thickBot="1">
      <c r="A302" s="216">
        <v>61</v>
      </c>
      <c r="B302" s="209"/>
      <c r="C302" s="217"/>
      <c r="E302" s="218"/>
      <c r="F302" s="209"/>
      <c r="G302" s="209"/>
      <c r="I302" s="209"/>
      <c r="J302" s="209"/>
      <c r="K302" s="221"/>
      <c r="L302" s="223"/>
      <c r="M302" s="225"/>
      <c r="N302" s="231"/>
      <c r="O302" s="231"/>
      <c r="P302" s="209"/>
      <c r="R302" s="219"/>
      <c r="S302" s="227" t="str">
        <f t="shared" ref="S302" si="118">IF(R302&lt;&gt;"",SUM(X303:AB303),"")</f>
        <v/>
      </c>
      <c r="T302" s="229" t="str">
        <f t="shared" ref="T302" si="119">IF(AND(R302&lt;&gt;"",S302&lt;&gt;""),R302*S302,"")</f>
        <v/>
      </c>
      <c r="U302" s="210"/>
      <c r="W302" s="51" t="s">
        <v>72</v>
      </c>
      <c r="X302" s="153"/>
      <c r="Y302" s="153"/>
      <c r="Z302" s="153"/>
      <c r="AA302" s="153"/>
      <c r="AB302" s="153"/>
    </row>
    <row r="303" spans="1:28" ht="15.05" thickBot="1">
      <c r="A303" s="216"/>
      <c r="B303" s="209"/>
      <c r="C303" s="217"/>
      <c r="E303" s="218"/>
      <c r="F303" s="209"/>
      <c r="G303" s="209"/>
      <c r="I303" s="209"/>
      <c r="J303" s="209"/>
      <c r="K303" s="221"/>
      <c r="L303" s="223"/>
      <c r="M303" s="225"/>
      <c r="N303" s="231"/>
      <c r="O303" s="231"/>
      <c r="P303" s="209"/>
      <c r="R303" s="219"/>
      <c r="S303" s="227"/>
      <c r="T303" s="229"/>
      <c r="U303" s="210"/>
      <c r="W303" s="47" t="s">
        <v>73</v>
      </c>
      <c r="X303" s="154"/>
      <c r="Y303" s="154"/>
      <c r="Z303" s="154"/>
      <c r="AA303" s="154"/>
      <c r="AB303" s="154"/>
    </row>
    <row r="304" spans="1:28" ht="15.05" thickBot="1">
      <c r="A304" s="216"/>
      <c r="B304" s="209"/>
      <c r="C304" s="217"/>
      <c r="E304" s="218"/>
      <c r="F304" s="209"/>
      <c r="G304" s="209"/>
      <c r="I304" s="209"/>
      <c r="J304" s="209"/>
      <c r="K304" s="221"/>
      <c r="L304" s="223"/>
      <c r="M304" s="225"/>
      <c r="N304" s="231"/>
      <c r="O304" s="231"/>
      <c r="P304" s="209"/>
      <c r="R304" s="219"/>
      <c r="S304" s="227"/>
      <c r="T304" s="229"/>
      <c r="U304" s="210"/>
      <c r="W304" s="47" t="s">
        <v>57</v>
      </c>
      <c r="X304" s="155"/>
      <c r="Y304" s="155"/>
      <c r="Z304" s="155"/>
      <c r="AA304" s="155"/>
      <c r="AB304" s="155"/>
    </row>
    <row r="305" spans="1:28" ht="15.05" thickBot="1">
      <c r="A305" s="216"/>
      <c r="B305" s="209"/>
      <c r="C305" s="217"/>
      <c r="E305" s="218"/>
      <c r="F305" s="209"/>
      <c r="G305" s="209"/>
      <c r="I305" s="209"/>
      <c r="J305" s="209"/>
      <c r="K305" s="221"/>
      <c r="L305" s="223"/>
      <c r="M305" s="225"/>
      <c r="N305" s="231"/>
      <c r="O305" s="231"/>
      <c r="P305" s="209"/>
      <c r="R305" s="219"/>
      <c r="S305" s="227"/>
      <c r="T305" s="229"/>
      <c r="U305" s="210"/>
      <c r="W305" s="138" t="s">
        <v>58</v>
      </c>
      <c r="X305" s="156"/>
      <c r="Y305" s="156"/>
      <c r="Z305" s="156"/>
      <c r="AA305" s="156"/>
      <c r="AB305" s="156"/>
    </row>
    <row r="306" spans="1:28" ht="15.05" thickBot="1">
      <c r="A306" s="216"/>
      <c r="B306" s="209"/>
      <c r="C306" s="217"/>
      <c r="E306" s="218"/>
      <c r="F306" s="209"/>
      <c r="G306" s="209"/>
      <c r="I306" s="209"/>
      <c r="J306" s="209"/>
      <c r="K306" s="221"/>
      <c r="L306" s="223"/>
      <c r="M306" s="225"/>
      <c r="N306" s="231"/>
      <c r="O306" s="231"/>
      <c r="P306" s="209"/>
      <c r="R306" s="219"/>
      <c r="S306" s="227"/>
      <c r="T306" s="229"/>
      <c r="U306" s="210"/>
      <c r="W306" s="139" t="s">
        <v>8</v>
      </c>
      <c r="X306" s="157"/>
      <c r="Y306" s="157"/>
      <c r="Z306" s="157"/>
      <c r="AA306" s="157"/>
      <c r="AB306" s="157"/>
    </row>
    <row r="307" spans="1:28" ht="15.05" thickBot="1">
      <c r="A307" s="211">
        <v>62</v>
      </c>
      <c r="B307" s="220"/>
      <c r="C307" s="212"/>
      <c r="E307" s="213"/>
      <c r="F307" s="208"/>
      <c r="G307" s="208"/>
      <c r="I307" s="208"/>
      <c r="J307" s="208"/>
      <c r="K307" s="222"/>
      <c r="L307" s="224"/>
      <c r="M307" s="226"/>
      <c r="N307" s="232"/>
      <c r="O307" s="232"/>
      <c r="P307" s="208"/>
      <c r="R307" s="214"/>
      <c r="S307" s="228" t="str">
        <f t="shared" ref="S307" si="120">IF(R307&lt;&gt;"",SUM(X308:AB308),"")</f>
        <v/>
      </c>
      <c r="T307" s="230" t="str">
        <f t="shared" ref="T307" si="121">IF(AND(R307&lt;&gt;"",S307&lt;&gt;""),R307*S307,"")</f>
        <v/>
      </c>
      <c r="U307" s="215"/>
      <c r="W307" s="51" t="s">
        <v>72</v>
      </c>
      <c r="X307" s="158"/>
      <c r="Y307" s="158"/>
      <c r="Z307" s="158"/>
      <c r="AA307" s="158"/>
      <c r="AB307" s="158"/>
    </row>
    <row r="308" spans="1:28" ht="15.05" thickBot="1">
      <c r="A308" s="211"/>
      <c r="B308" s="220"/>
      <c r="C308" s="212"/>
      <c r="E308" s="213"/>
      <c r="F308" s="208"/>
      <c r="G308" s="208"/>
      <c r="I308" s="208"/>
      <c r="J308" s="208"/>
      <c r="K308" s="222"/>
      <c r="L308" s="224"/>
      <c r="M308" s="226"/>
      <c r="N308" s="232"/>
      <c r="O308" s="232"/>
      <c r="P308" s="208"/>
      <c r="R308" s="214"/>
      <c r="S308" s="228"/>
      <c r="T308" s="230"/>
      <c r="U308" s="215"/>
      <c r="W308" s="47" t="s">
        <v>73</v>
      </c>
      <c r="X308" s="159"/>
      <c r="Y308" s="159"/>
      <c r="Z308" s="159"/>
      <c r="AA308" s="159"/>
      <c r="AB308" s="159"/>
    </row>
    <row r="309" spans="1:28" ht="15.05" thickBot="1">
      <c r="A309" s="211"/>
      <c r="B309" s="220"/>
      <c r="C309" s="212"/>
      <c r="E309" s="213"/>
      <c r="F309" s="208"/>
      <c r="G309" s="208"/>
      <c r="I309" s="208"/>
      <c r="J309" s="208"/>
      <c r="K309" s="222"/>
      <c r="L309" s="224"/>
      <c r="M309" s="226"/>
      <c r="N309" s="232"/>
      <c r="O309" s="232"/>
      <c r="P309" s="208"/>
      <c r="R309" s="214"/>
      <c r="S309" s="228"/>
      <c r="T309" s="230"/>
      <c r="U309" s="215"/>
      <c r="W309" s="47" t="s">
        <v>57</v>
      </c>
      <c r="X309" s="160"/>
      <c r="Y309" s="160"/>
      <c r="Z309" s="160"/>
      <c r="AA309" s="160"/>
      <c r="AB309" s="160"/>
    </row>
    <row r="310" spans="1:28" ht="15.05" thickBot="1">
      <c r="A310" s="211"/>
      <c r="B310" s="220"/>
      <c r="C310" s="212"/>
      <c r="E310" s="213"/>
      <c r="F310" s="208"/>
      <c r="G310" s="208"/>
      <c r="I310" s="208"/>
      <c r="J310" s="208"/>
      <c r="K310" s="222"/>
      <c r="L310" s="224"/>
      <c r="M310" s="226"/>
      <c r="N310" s="232"/>
      <c r="O310" s="232"/>
      <c r="P310" s="208"/>
      <c r="R310" s="214"/>
      <c r="S310" s="228"/>
      <c r="T310" s="230"/>
      <c r="U310" s="215"/>
      <c r="W310" s="138" t="s">
        <v>58</v>
      </c>
      <c r="X310" s="161"/>
      <c r="Y310" s="161"/>
      <c r="Z310" s="161"/>
      <c r="AA310" s="161"/>
      <c r="AB310" s="161"/>
    </row>
    <row r="311" spans="1:28" ht="15.05" thickBot="1">
      <c r="A311" s="211"/>
      <c r="B311" s="220"/>
      <c r="C311" s="212"/>
      <c r="E311" s="213"/>
      <c r="F311" s="208"/>
      <c r="G311" s="208"/>
      <c r="I311" s="208"/>
      <c r="J311" s="208"/>
      <c r="K311" s="222"/>
      <c r="L311" s="224"/>
      <c r="M311" s="226"/>
      <c r="N311" s="232"/>
      <c r="O311" s="232"/>
      <c r="P311" s="208"/>
      <c r="R311" s="214"/>
      <c r="S311" s="228"/>
      <c r="T311" s="230"/>
      <c r="U311" s="215"/>
      <c r="W311" s="139" t="s">
        <v>8</v>
      </c>
      <c r="X311" s="162"/>
      <c r="Y311" s="162"/>
      <c r="Z311" s="162"/>
      <c r="AA311" s="162"/>
      <c r="AB311" s="162"/>
    </row>
    <row r="312" spans="1:28" ht="15.05" thickBot="1">
      <c r="A312" s="216">
        <v>63</v>
      </c>
      <c r="B312" s="209"/>
      <c r="C312" s="217"/>
      <c r="E312" s="218"/>
      <c r="F312" s="209"/>
      <c r="G312" s="209"/>
      <c r="I312" s="209"/>
      <c r="J312" s="209"/>
      <c r="K312" s="221"/>
      <c r="L312" s="223"/>
      <c r="M312" s="225"/>
      <c r="N312" s="231"/>
      <c r="O312" s="231"/>
      <c r="P312" s="209"/>
      <c r="R312" s="219"/>
      <c r="S312" s="227" t="str">
        <f t="shared" ref="S312" si="122">IF(R312&lt;&gt;"",SUM(X313:AB313),"")</f>
        <v/>
      </c>
      <c r="T312" s="229" t="str">
        <f t="shared" ref="T312" si="123">IF(AND(R312&lt;&gt;"",S312&lt;&gt;""),R312*S312,"")</f>
        <v/>
      </c>
      <c r="U312" s="210"/>
      <c r="W312" s="51" t="s">
        <v>72</v>
      </c>
      <c r="X312" s="153"/>
      <c r="Y312" s="153"/>
      <c r="Z312" s="153"/>
      <c r="AA312" s="153"/>
      <c r="AB312" s="153"/>
    </row>
    <row r="313" spans="1:28" ht="15.05" thickBot="1">
      <c r="A313" s="216"/>
      <c r="B313" s="209"/>
      <c r="C313" s="217"/>
      <c r="E313" s="218"/>
      <c r="F313" s="209"/>
      <c r="G313" s="209"/>
      <c r="I313" s="209"/>
      <c r="J313" s="209"/>
      <c r="K313" s="221"/>
      <c r="L313" s="223"/>
      <c r="M313" s="225"/>
      <c r="N313" s="231"/>
      <c r="O313" s="231"/>
      <c r="P313" s="209"/>
      <c r="R313" s="219"/>
      <c r="S313" s="227"/>
      <c r="T313" s="229"/>
      <c r="U313" s="210"/>
      <c r="W313" s="47" t="s">
        <v>73</v>
      </c>
      <c r="X313" s="154"/>
      <c r="Y313" s="154"/>
      <c r="Z313" s="154"/>
      <c r="AA313" s="154"/>
      <c r="AB313" s="154"/>
    </row>
    <row r="314" spans="1:28" ht="15.05" thickBot="1">
      <c r="A314" s="216"/>
      <c r="B314" s="209"/>
      <c r="C314" s="217"/>
      <c r="E314" s="218"/>
      <c r="F314" s="209"/>
      <c r="G314" s="209"/>
      <c r="I314" s="209"/>
      <c r="J314" s="209"/>
      <c r="K314" s="221"/>
      <c r="L314" s="223"/>
      <c r="M314" s="225"/>
      <c r="N314" s="231"/>
      <c r="O314" s="231"/>
      <c r="P314" s="209"/>
      <c r="R314" s="219"/>
      <c r="S314" s="227"/>
      <c r="T314" s="229"/>
      <c r="U314" s="210"/>
      <c r="W314" s="47" t="s">
        <v>57</v>
      </c>
      <c r="X314" s="155"/>
      <c r="Y314" s="155"/>
      <c r="Z314" s="155"/>
      <c r="AA314" s="155"/>
      <c r="AB314" s="155"/>
    </row>
    <row r="315" spans="1:28" ht="15.05" thickBot="1">
      <c r="A315" s="216"/>
      <c r="B315" s="209"/>
      <c r="C315" s="217"/>
      <c r="E315" s="218"/>
      <c r="F315" s="209"/>
      <c r="G315" s="209"/>
      <c r="I315" s="209"/>
      <c r="J315" s="209"/>
      <c r="K315" s="221"/>
      <c r="L315" s="223"/>
      <c r="M315" s="225"/>
      <c r="N315" s="231"/>
      <c r="O315" s="231"/>
      <c r="P315" s="209"/>
      <c r="R315" s="219"/>
      <c r="S315" s="227"/>
      <c r="T315" s="229"/>
      <c r="U315" s="210"/>
      <c r="W315" s="138" t="s">
        <v>58</v>
      </c>
      <c r="X315" s="156"/>
      <c r="Y315" s="156"/>
      <c r="Z315" s="156"/>
      <c r="AA315" s="156"/>
      <c r="AB315" s="156"/>
    </row>
    <row r="316" spans="1:28" ht="15.05" thickBot="1">
      <c r="A316" s="216"/>
      <c r="B316" s="209"/>
      <c r="C316" s="217"/>
      <c r="E316" s="218"/>
      <c r="F316" s="209"/>
      <c r="G316" s="209"/>
      <c r="I316" s="209"/>
      <c r="J316" s="209"/>
      <c r="K316" s="221"/>
      <c r="L316" s="223"/>
      <c r="M316" s="225"/>
      <c r="N316" s="231"/>
      <c r="O316" s="231"/>
      <c r="P316" s="209"/>
      <c r="R316" s="219"/>
      <c r="S316" s="227"/>
      <c r="T316" s="229"/>
      <c r="U316" s="210"/>
      <c r="W316" s="139" t="s">
        <v>8</v>
      </c>
      <c r="X316" s="157"/>
      <c r="Y316" s="157"/>
      <c r="Z316" s="157"/>
      <c r="AA316" s="157"/>
      <c r="AB316" s="157"/>
    </row>
    <row r="317" spans="1:28" ht="15.05" thickBot="1">
      <c r="A317" s="211">
        <v>64</v>
      </c>
      <c r="B317" s="220"/>
      <c r="C317" s="212"/>
      <c r="E317" s="213"/>
      <c r="F317" s="208"/>
      <c r="G317" s="208"/>
      <c r="I317" s="208"/>
      <c r="J317" s="208"/>
      <c r="K317" s="222"/>
      <c r="L317" s="224"/>
      <c r="M317" s="226"/>
      <c r="N317" s="232"/>
      <c r="O317" s="232"/>
      <c r="P317" s="208"/>
      <c r="R317" s="214"/>
      <c r="S317" s="228" t="str">
        <f t="shared" ref="S317" si="124">IF(R317&lt;&gt;"",SUM(X318:AB318),"")</f>
        <v/>
      </c>
      <c r="T317" s="230" t="str">
        <f t="shared" ref="T317" si="125">IF(AND(R317&lt;&gt;"",S317&lt;&gt;""),R317*S317,"")</f>
        <v/>
      </c>
      <c r="U317" s="215"/>
      <c r="W317" s="51" t="s">
        <v>72</v>
      </c>
      <c r="X317" s="158"/>
      <c r="Y317" s="158"/>
      <c r="Z317" s="158"/>
      <c r="AA317" s="158"/>
      <c r="AB317" s="158"/>
    </row>
    <row r="318" spans="1:28" ht="15.05" thickBot="1">
      <c r="A318" s="211"/>
      <c r="B318" s="220"/>
      <c r="C318" s="212"/>
      <c r="E318" s="213"/>
      <c r="F318" s="208"/>
      <c r="G318" s="208"/>
      <c r="I318" s="208"/>
      <c r="J318" s="208"/>
      <c r="K318" s="222"/>
      <c r="L318" s="224"/>
      <c r="M318" s="226"/>
      <c r="N318" s="232"/>
      <c r="O318" s="232"/>
      <c r="P318" s="208"/>
      <c r="R318" s="214"/>
      <c r="S318" s="228"/>
      <c r="T318" s="230"/>
      <c r="U318" s="215"/>
      <c r="W318" s="47" t="s">
        <v>73</v>
      </c>
      <c r="X318" s="159"/>
      <c r="Y318" s="159"/>
      <c r="Z318" s="159"/>
      <c r="AA318" s="159"/>
      <c r="AB318" s="159"/>
    </row>
    <row r="319" spans="1:28" ht="15.05" thickBot="1">
      <c r="A319" s="211"/>
      <c r="B319" s="220"/>
      <c r="C319" s="212"/>
      <c r="E319" s="213"/>
      <c r="F319" s="208"/>
      <c r="G319" s="208"/>
      <c r="I319" s="208"/>
      <c r="J319" s="208"/>
      <c r="K319" s="222"/>
      <c r="L319" s="224"/>
      <c r="M319" s="226"/>
      <c r="N319" s="232"/>
      <c r="O319" s="232"/>
      <c r="P319" s="208"/>
      <c r="R319" s="214"/>
      <c r="S319" s="228"/>
      <c r="T319" s="230"/>
      <c r="U319" s="215"/>
      <c r="W319" s="47" t="s">
        <v>57</v>
      </c>
      <c r="X319" s="160"/>
      <c r="Y319" s="160"/>
      <c r="Z319" s="160"/>
      <c r="AA319" s="160"/>
      <c r="AB319" s="160"/>
    </row>
    <row r="320" spans="1:28" ht="15.05" thickBot="1">
      <c r="A320" s="211"/>
      <c r="B320" s="220"/>
      <c r="C320" s="212"/>
      <c r="E320" s="213"/>
      <c r="F320" s="208"/>
      <c r="G320" s="208"/>
      <c r="I320" s="208"/>
      <c r="J320" s="208"/>
      <c r="K320" s="222"/>
      <c r="L320" s="224"/>
      <c r="M320" s="226"/>
      <c r="N320" s="232"/>
      <c r="O320" s="232"/>
      <c r="P320" s="208"/>
      <c r="R320" s="214"/>
      <c r="S320" s="228"/>
      <c r="T320" s="230"/>
      <c r="U320" s="215"/>
      <c r="W320" s="138" t="s">
        <v>58</v>
      </c>
      <c r="X320" s="161"/>
      <c r="Y320" s="161"/>
      <c r="Z320" s="161"/>
      <c r="AA320" s="161"/>
      <c r="AB320" s="161"/>
    </row>
    <row r="321" spans="1:28" ht="15.05" thickBot="1">
      <c r="A321" s="211"/>
      <c r="B321" s="220"/>
      <c r="C321" s="212"/>
      <c r="E321" s="213"/>
      <c r="F321" s="208"/>
      <c r="G321" s="208"/>
      <c r="I321" s="208"/>
      <c r="J321" s="208"/>
      <c r="K321" s="222"/>
      <c r="L321" s="224"/>
      <c r="M321" s="226"/>
      <c r="N321" s="232"/>
      <c r="O321" s="232"/>
      <c r="P321" s="208"/>
      <c r="R321" s="214"/>
      <c r="S321" s="228"/>
      <c r="T321" s="230"/>
      <c r="U321" s="215"/>
      <c r="W321" s="139" t="s">
        <v>8</v>
      </c>
      <c r="X321" s="162"/>
      <c r="Y321" s="162"/>
      <c r="Z321" s="162"/>
      <c r="AA321" s="162"/>
      <c r="AB321" s="162"/>
    </row>
    <row r="322" spans="1:28" ht="15.05" thickBot="1">
      <c r="A322" s="216">
        <v>65</v>
      </c>
      <c r="B322" s="209"/>
      <c r="C322" s="217"/>
      <c r="E322" s="218"/>
      <c r="F322" s="209"/>
      <c r="G322" s="209"/>
      <c r="I322" s="209"/>
      <c r="J322" s="209"/>
      <c r="K322" s="221"/>
      <c r="L322" s="223"/>
      <c r="M322" s="225"/>
      <c r="N322" s="231"/>
      <c r="O322" s="231"/>
      <c r="P322" s="209"/>
      <c r="R322" s="219"/>
      <c r="S322" s="227" t="str">
        <f t="shared" ref="S322" si="126">IF(R322&lt;&gt;"",SUM(X323:AB323),"")</f>
        <v/>
      </c>
      <c r="T322" s="229" t="str">
        <f t="shared" ref="T322" si="127">IF(AND(R322&lt;&gt;"",S322&lt;&gt;""),R322*S322,"")</f>
        <v/>
      </c>
      <c r="U322" s="210"/>
      <c r="W322" s="51" t="s">
        <v>72</v>
      </c>
      <c r="X322" s="153"/>
      <c r="Y322" s="153"/>
      <c r="Z322" s="153"/>
      <c r="AA322" s="153"/>
      <c r="AB322" s="153"/>
    </row>
    <row r="323" spans="1:28" ht="15.05" thickBot="1">
      <c r="A323" s="216"/>
      <c r="B323" s="209"/>
      <c r="C323" s="217"/>
      <c r="E323" s="218"/>
      <c r="F323" s="209"/>
      <c r="G323" s="209"/>
      <c r="I323" s="209"/>
      <c r="J323" s="209"/>
      <c r="K323" s="221"/>
      <c r="L323" s="223"/>
      <c r="M323" s="225"/>
      <c r="N323" s="231"/>
      <c r="O323" s="231"/>
      <c r="P323" s="209"/>
      <c r="R323" s="219"/>
      <c r="S323" s="227"/>
      <c r="T323" s="229"/>
      <c r="U323" s="210"/>
      <c r="W323" s="47" t="s">
        <v>73</v>
      </c>
      <c r="X323" s="154"/>
      <c r="Y323" s="154"/>
      <c r="Z323" s="154"/>
      <c r="AA323" s="154"/>
      <c r="AB323" s="154"/>
    </row>
    <row r="324" spans="1:28" ht="15.05" thickBot="1">
      <c r="A324" s="216"/>
      <c r="B324" s="209"/>
      <c r="C324" s="217"/>
      <c r="E324" s="218"/>
      <c r="F324" s="209"/>
      <c r="G324" s="209"/>
      <c r="I324" s="209"/>
      <c r="J324" s="209"/>
      <c r="K324" s="221"/>
      <c r="L324" s="223"/>
      <c r="M324" s="225"/>
      <c r="N324" s="231"/>
      <c r="O324" s="231"/>
      <c r="P324" s="209"/>
      <c r="R324" s="219"/>
      <c r="S324" s="227"/>
      <c r="T324" s="229"/>
      <c r="U324" s="210"/>
      <c r="W324" s="47" t="s">
        <v>57</v>
      </c>
      <c r="X324" s="155"/>
      <c r="Y324" s="155"/>
      <c r="Z324" s="155"/>
      <c r="AA324" s="155"/>
      <c r="AB324" s="155"/>
    </row>
    <row r="325" spans="1:28" ht="15.05" thickBot="1">
      <c r="A325" s="216"/>
      <c r="B325" s="209"/>
      <c r="C325" s="217"/>
      <c r="E325" s="218"/>
      <c r="F325" s="209"/>
      <c r="G325" s="209"/>
      <c r="I325" s="209"/>
      <c r="J325" s="209"/>
      <c r="K325" s="221"/>
      <c r="L325" s="223"/>
      <c r="M325" s="225"/>
      <c r="N325" s="231"/>
      <c r="O325" s="231"/>
      <c r="P325" s="209"/>
      <c r="R325" s="219"/>
      <c r="S325" s="227"/>
      <c r="T325" s="229"/>
      <c r="U325" s="210"/>
      <c r="W325" s="138" t="s">
        <v>58</v>
      </c>
      <c r="X325" s="156"/>
      <c r="Y325" s="156"/>
      <c r="Z325" s="156"/>
      <c r="AA325" s="156"/>
      <c r="AB325" s="156"/>
    </row>
    <row r="326" spans="1:28" ht="15.05" thickBot="1">
      <c r="A326" s="216"/>
      <c r="B326" s="209"/>
      <c r="C326" s="217"/>
      <c r="E326" s="218"/>
      <c r="F326" s="209"/>
      <c r="G326" s="209"/>
      <c r="I326" s="209"/>
      <c r="J326" s="209"/>
      <c r="K326" s="221"/>
      <c r="L326" s="223"/>
      <c r="M326" s="225"/>
      <c r="N326" s="231"/>
      <c r="O326" s="231"/>
      <c r="P326" s="209"/>
      <c r="R326" s="219"/>
      <c r="S326" s="227"/>
      <c r="T326" s="229"/>
      <c r="U326" s="210"/>
      <c r="W326" s="139" t="s">
        <v>8</v>
      </c>
      <c r="X326" s="157"/>
      <c r="Y326" s="157"/>
      <c r="Z326" s="157"/>
      <c r="AA326" s="157"/>
      <c r="AB326" s="157"/>
    </row>
    <row r="327" spans="1:28" ht="15.05" thickBot="1">
      <c r="A327" s="211">
        <v>66</v>
      </c>
      <c r="B327" s="220"/>
      <c r="C327" s="212"/>
      <c r="E327" s="213"/>
      <c r="F327" s="208"/>
      <c r="G327" s="208"/>
      <c r="I327" s="208"/>
      <c r="J327" s="208"/>
      <c r="K327" s="222"/>
      <c r="L327" s="224"/>
      <c r="M327" s="226"/>
      <c r="N327" s="232"/>
      <c r="O327" s="232"/>
      <c r="P327" s="208"/>
      <c r="R327" s="214"/>
      <c r="S327" s="228" t="str">
        <f t="shared" ref="S327" si="128">IF(R327&lt;&gt;"",SUM(X328:AB328),"")</f>
        <v/>
      </c>
      <c r="T327" s="230" t="str">
        <f t="shared" ref="T327" si="129">IF(AND(R327&lt;&gt;"",S327&lt;&gt;""),R327*S327,"")</f>
        <v/>
      </c>
      <c r="U327" s="215"/>
      <c r="W327" s="51" t="s">
        <v>72</v>
      </c>
      <c r="X327" s="158"/>
      <c r="Y327" s="158"/>
      <c r="Z327" s="158"/>
      <c r="AA327" s="158"/>
      <c r="AB327" s="158"/>
    </row>
    <row r="328" spans="1:28" ht="15.05" thickBot="1">
      <c r="A328" s="211"/>
      <c r="B328" s="220"/>
      <c r="C328" s="212"/>
      <c r="E328" s="213"/>
      <c r="F328" s="208"/>
      <c r="G328" s="208"/>
      <c r="I328" s="208"/>
      <c r="J328" s="208"/>
      <c r="K328" s="222"/>
      <c r="L328" s="224"/>
      <c r="M328" s="226"/>
      <c r="N328" s="232"/>
      <c r="O328" s="232"/>
      <c r="P328" s="208"/>
      <c r="R328" s="214"/>
      <c r="S328" s="228"/>
      <c r="T328" s="230"/>
      <c r="U328" s="215"/>
      <c r="W328" s="47" t="s">
        <v>73</v>
      </c>
      <c r="X328" s="159"/>
      <c r="Y328" s="159"/>
      <c r="Z328" s="159"/>
      <c r="AA328" s="159"/>
      <c r="AB328" s="159"/>
    </row>
    <row r="329" spans="1:28" ht="15.05" thickBot="1">
      <c r="A329" s="211"/>
      <c r="B329" s="220"/>
      <c r="C329" s="212"/>
      <c r="E329" s="213"/>
      <c r="F329" s="208"/>
      <c r="G329" s="208"/>
      <c r="I329" s="208"/>
      <c r="J329" s="208"/>
      <c r="K329" s="222"/>
      <c r="L329" s="224"/>
      <c r="M329" s="226"/>
      <c r="N329" s="232"/>
      <c r="O329" s="232"/>
      <c r="P329" s="208"/>
      <c r="R329" s="214"/>
      <c r="S329" s="228"/>
      <c r="T329" s="230"/>
      <c r="U329" s="215"/>
      <c r="W329" s="47" t="s">
        <v>57</v>
      </c>
      <c r="X329" s="160"/>
      <c r="Y329" s="160"/>
      <c r="Z329" s="160"/>
      <c r="AA329" s="160"/>
      <c r="AB329" s="160"/>
    </row>
    <row r="330" spans="1:28" ht="15.05" thickBot="1">
      <c r="A330" s="211"/>
      <c r="B330" s="220"/>
      <c r="C330" s="212"/>
      <c r="E330" s="213"/>
      <c r="F330" s="208"/>
      <c r="G330" s="208"/>
      <c r="I330" s="208"/>
      <c r="J330" s="208"/>
      <c r="K330" s="222"/>
      <c r="L330" s="224"/>
      <c r="M330" s="226"/>
      <c r="N330" s="232"/>
      <c r="O330" s="232"/>
      <c r="P330" s="208"/>
      <c r="R330" s="214"/>
      <c r="S330" s="228"/>
      <c r="T330" s="230"/>
      <c r="U330" s="215"/>
      <c r="W330" s="138" t="s">
        <v>58</v>
      </c>
      <c r="X330" s="161"/>
      <c r="Y330" s="161"/>
      <c r="Z330" s="161"/>
      <c r="AA330" s="161"/>
      <c r="AB330" s="161"/>
    </row>
    <row r="331" spans="1:28" ht="15.05" thickBot="1">
      <c r="A331" s="211"/>
      <c r="B331" s="220"/>
      <c r="C331" s="212"/>
      <c r="E331" s="213"/>
      <c r="F331" s="208"/>
      <c r="G331" s="208"/>
      <c r="I331" s="208"/>
      <c r="J331" s="208"/>
      <c r="K331" s="222"/>
      <c r="L331" s="224"/>
      <c r="M331" s="226"/>
      <c r="N331" s="232"/>
      <c r="O331" s="232"/>
      <c r="P331" s="208"/>
      <c r="R331" s="214"/>
      <c r="S331" s="228"/>
      <c r="T331" s="230"/>
      <c r="U331" s="215"/>
      <c r="W331" s="139" t="s">
        <v>8</v>
      </c>
      <c r="X331" s="162"/>
      <c r="Y331" s="162"/>
      <c r="Z331" s="162"/>
      <c r="AA331" s="162"/>
      <c r="AB331" s="162"/>
    </row>
    <row r="332" spans="1:28" ht="15.05" thickBot="1">
      <c r="A332" s="216">
        <v>67</v>
      </c>
      <c r="B332" s="209"/>
      <c r="C332" s="217"/>
      <c r="E332" s="218"/>
      <c r="F332" s="209"/>
      <c r="G332" s="209"/>
      <c r="I332" s="209"/>
      <c r="J332" s="209"/>
      <c r="K332" s="221"/>
      <c r="L332" s="223"/>
      <c r="M332" s="225"/>
      <c r="N332" s="231"/>
      <c r="O332" s="231"/>
      <c r="P332" s="209"/>
      <c r="R332" s="219"/>
      <c r="S332" s="227" t="str">
        <f t="shared" ref="S332" si="130">IF(R332&lt;&gt;"",SUM(X333:AB333),"")</f>
        <v/>
      </c>
      <c r="T332" s="229" t="str">
        <f t="shared" ref="T332" si="131">IF(AND(R332&lt;&gt;"",S332&lt;&gt;""),R332*S332,"")</f>
        <v/>
      </c>
      <c r="U332" s="210"/>
      <c r="W332" s="51" t="s">
        <v>72</v>
      </c>
      <c r="X332" s="153"/>
      <c r="Y332" s="153"/>
      <c r="Z332" s="153"/>
      <c r="AA332" s="153"/>
      <c r="AB332" s="153"/>
    </row>
    <row r="333" spans="1:28" ht="15.05" thickBot="1">
      <c r="A333" s="216"/>
      <c r="B333" s="209"/>
      <c r="C333" s="217"/>
      <c r="E333" s="218"/>
      <c r="F333" s="209"/>
      <c r="G333" s="209"/>
      <c r="I333" s="209"/>
      <c r="J333" s="209"/>
      <c r="K333" s="221"/>
      <c r="L333" s="223"/>
      <c r="M333" s="225"/>
      <c r="N333" s="231"/>
      <c r="O333" s="231"/>
      <c r="P333" s="209"/>
      <c r="R333" s="219"/>
      <c r="S333" s="227"/>
      <c r="T333" s="229"/>
      <c r="U333" s="210"/>
      <c r="W333" s="47" t="s">
        <v>73</v>
      </c>
      <c r="X333" s="154"/>
      <c r="Y333" s="154"/>
      <c r="Z333" s="154"/>
      <c r="AA333" s="154"/>
      <c r="AB333" s="154"/>
    </row>
    <row r="334" spans="1:28" ht="15.05" thickBot="1">
      <c r="A334" s="216"/>
      <c r="B334" s="209"/>
      <c r="C334" s="217"/>
      <c r="E334" s="218"/>
      <c r="F334" s="209"/>
      <c r="G334" s="209"/>
      <c r="I334" s="209"/>
      <c r="J334" s="209"/>
      <c r="K334" s="221"/>
      <c r="L334" s="223"/>
      <c r="M334" s="225"/>
      <c r="N334" s="231"/>
      <c r="O334" s="231"/>
      <c r="P334" s="209"/>
      <c r="R334" s="219"/>
      <c r="S334" s="227"/>
      <c r="T334" s="229"/>
      <c r="U334" s="210"/>
      <c r="W334" s="47" t="s">
        <v>57</v>
      </c>
      <c r="X334" s="155"/>
      <c r="Y334" s="155"/>
      <c r="Z334" s="155"/>
      <c r="AA334" s="155"/>
      <c r="AB334" s="155"/>
    </row>
    <row r="335" spans="1:28" ht="15.05" thickBot="1">
      <c r="A335" s="216"/>
      <c r="B335" s="209"/>
      <c r="C335" s="217"/>
      <c r="E335" s="218"/>
      <c r="F335" s="209"/>
      <c r="G335" s="209"/>
      <c r="I335" s="209"/>
      <c r="J335" s="209"/>
      <c r="K335" s="221"/>
      <c r="L335" s="223"/>
      <c r="M335" s="225"/>
      <c r="N335" s="231"/>
      <c r="O335" s="231"/>
      <c r="P335" s="209"/>
      <c r="R335" s="219"/>
      <c r="S335" s="227"/>
      <c r="T335" s="229"/>
      <c r="U335" s="210"/>
      <c r="W335" s="138" t="s">
        <v>58</v>
      </c>
      <c r="X335" s="156"/>
      <c r="Y335" s="156"/>
      <c r="Z335" s="156"/>
      <c r="AA335" s="156"/>
      <c r="AB335" s="156"/>
    </row>
    <row r="336" spans="1:28" ht="15.05" thickBot="1">
      <c r="A336" s="216"/>
      <c r="B336" s="209"/>
      <c r="C336" s="217"/>
      <c r="E336" s="218"/>
      <c r="F336" s="209"/>
      <c r="G336" s="209"/>
      <c r="I336" s="209"/>
      <c r="J336" s="209"/>
      <c r="K336" s="221"/>
      <c r="L336" s="223"/>
      <c r="M336" s="225"/>
      <c r="N336" s="231"/>
      <c r="O336" s="231"/>
      <c r="P336" s="209"/>
      <c r="R336" s="219"/>
      <c r="S336" s="227"/>
      <c r="T336" s="229"/>
      <c r="U336" s="210"/>
      <c r="W336" s="139" t="s">
        <v>8</v>
      </c>
      <c r="X336" s="157"/>
      <c r="Y336" s="157"/>
      <c r="Z336" s="157"/>
      <c r="AA336" s="157"/>
      <c r="AB336" s="157"/>
    </row>
    <row r="337" spans="1:28" ht="15.05" thickBot="1">
      <c r="A337" s="211">
        <v>68</v>
      </c>
      <c r="B337" s="220"/>
      <c r="C337" s="212"/>
      <c r="E337" s="213"/>
      <c r="F337" s="208"/>
      <c r="G337" s="208"/>
      <c r="I337" s="208"/>
      <c r="J337" s="208"/>
      <c r="K337" s="222"/>
      <c r="L337" s="224"/>
      <c r="M337" s="226"/>
      <c r="N337" s="232"/>
      <c r="O337" s="232"/>
      <c r="P337" s="208"/>
      <c r="R337" s="214"/>
      <c r="S337" s="228" t="str">
        <f t="shared" ref="S337" si="132">IF(R337&lt;&gt;"",SUM(X338:AB338),"")</f>
        <v/>
      </c>
      <c r="T337" s="230" t="str">
        <f t="shared" ref="T337" si="133">IF(AND(R337&lt;&gt;"",S337&lt;&gt;""),R337*S337,"")</f>
        <v/>
      </c>
      <c r="U337" s="215"/>
      <c r="W337" s="51" t="s">
        <v>72</v>
      </c>
      <c r="X337" s="158"/>
      <c r="Y337" s="158"/>
      <c r="Z337" s="158"/>
      <c r="AA337" s="158"/>
      <c r="AB337" s="158"/>
    </row>
    <row r="338" spans="1:28" ht="15.05" thickBot="1">
      <c r="A338" s="211"/>
      <c r="B338" s="220"/>
      <c r="C338" s="212"/>
      <c r="E338" s="213"/>
      <c r="F338" s="208"/>
      <c r="G338" s="208"/>
      <c r="I338" s="208"/>
      <c r="J338" s="208"/>
      <c r="K338" s="222"/>
      <c r="L338" s="224"/>
      <c r="M338" s="226"/>
      <c r="N338" s="232"/>
      <c r="O338" s="232"/>
      <c r="P338" s="208"/>
      <c r="R338" s="214"/>
      <c r="S338" s="228"/>
      <c r="T338" s="230"/>
      <c r="U338" s="215"/>
      <c r="W338" s="47" t="s">
        <v>73</v>
      </c>
      <c r="X338" s="159"/>
      <c r="Y338" s="159"/>
      <c r="Z338" s="159"/>
      <c r="AA338" s="159"/>
      <c r="AB338" s="159"/>
    </row>
    <row r="339" spans="1:28" ht="15.05" thickBot="1">
      <c r="A339" s="211"/>
      <c r="B339" s="220"/>
      <c r="C339" s="212"/>
      <c r="E339" s="213"/>
      <c r="F339" s="208"/>
      <c r="G339" s="208"/>
      <c r="I339" s="208"/>
      <c r="J339" s="208"/>
      <c r="K339" s="222"/>
      <c r="L339" s="224"/>
      <c r="M339" s="226"/>
      <c r="N339" s="232"/>
      <c r="O339" s="232"/>
      <c r="P339" s="208"/>
      <c r="R339" s="214"/>
      <c r="S339" s="228"/>
      <c r="T339" s="230"/>
      <c r="U339" s="215"/>
      <c r="W339" s="47" t="s">
        <v>57</v>
      </c>
      <c r="X339" s="160"/>
      <c r="Y339" s="160"/>
      <c r="Z339" s="160"/>
      <c r="AA339" s="160"/>
      <c r="AB339" s="160"/>
    </row>
    <row r="340" spans="1:28" ht="15.05" thickBot="1">
      <c r="A340" s="211"/>
      <c r="B340" s="220"/>
      <c r="C340" s="212"/>
      <c r="E340" s="213"/>
      <c r="F340" s="208"/>
      <c r="G340" s="208"/>
      <c r="I340" s="208"/>
      <c r="J340" s="208"/>
      <c r="K340" s="222"/>
      <c r="L340" s="224"/>
      <c r="M340" s="226"/>
      <c r="N340" s="232"/>
      <c r="O340" s="232"/>
      <c r="P340" s="208"/>
      <c r="R340" s="214"/>
      <c r="S340" s="228"/>
      <c r="T340" s="230"/>
      <c r="U340" s="215"/>
      <c r="W340" s="138" t="s">
        <v>58</v>
      </c>
      <c r="X340" s="161"/>
      <c r="Y340" s="161"/>
      <c r="Z340" s="161"/>
      <c r="AA340" s="161"/>
      <c r="AB340" s="161"/>
    </row>
    <row r="341" spans="1:28" ht="15.05" thickBot="1">
      <c r="A341" s="211"/>
      <c r="B341" s="220"/>
      <c r="C341" s="212"/>
      <c r="E341" s="213"/>
      <c r="F341" s="208"/>
      <c r="G341" s="208"/>
      <c r="I341" s="208"/>
      <c r="J341" s="208"/>
      <c r="K341" s="222"/>
      <c r="L341" s="224"/>
      <c r="M341" s="226"/>
      <c r="N341" s="232"/>
      <c r="O341" s="232"/>
      <c r="P341" s="208"/>
      <c r="R341" s="214"/>
      <c r="S341" s="228"/>
      <c r="T341" s="230"/>
      <c r="U341" s="215"/>
      <c r="W341" s="139" t="s">
        <v>8</v>
      </c>
      <c r="X341" s="162"/>
      <c r="Y341" s="162"/>
      <c r="Z341" s="162"/>
      <c r="AA341" s="162"/>
      <c r="AB341" s="162"/>
    </row>
    <row r="342" spans="1:28" ht="15.05" thickBot="1">
      <c r="A342" s="216">
        <v>69</v>
      </c>
      <c r="B342" s="209"/>
      <c r="C342" s="217"/>
      <c r="E342" s="218"/>
      <c r="F342" s="209"/>
      <c r="G342" s="209"/>
      <c r="I342" s="209"/>
      <c r="J342" s="209"/>
      <c r="K342" s="221"/>
      <c r="L342" s="223"/>
      <c r="M342" s="225"/>
      <c r="N342" s="231"/>
      <c r="O342" s="231"/>
      <c r="P342" s="209"/>
      <c r="R342" s="219"/>
      <c r="S342" s="227" t="str">
        <f t="shared" ref="S342" si="134">IF(R342&lt;&gt;"",SUM(X343:AB343),"")</f>
        <v/>
      </c>
      <c r="T342" s="229" t="str">
        <f t="shared" ref="T342" si="135">IF(AND(R342&lt;&gt;"",S342&lt;&gt;""),R342*S342,"")</f>
        <v/>
      </c>
      <c r="U342" s="210"/>
      <c r="W342" s="51" t="s">
        <v>72</v>
      </c>
      <c r="X342" s="153"/>
      <c r="Y342" s="153"/>
      <c r="Z342" s="153"/>
      <c r="AA342" s="153"/>
      <c r="AB342" s="153"/>
    </row>
    <row r="343" spans="1:28" ht="15.05" thickBot="1">
      <c r="A343" s="216"/>
      <c r="B343" s="209"/>
      <c r="C343" s="217"/>
      <c r="E343" s="218"/>
      <c r="F343" s="209"/>
      <c r="G343" s="209"/>
      <c r="I343" s="209"/>
      <c r="J343" s="209"/>
      <c r="K343" s="221"/>
      <c r="L343" s="223"/>
      <c r="M343" s="225"/>
      <c r="N343" s="231"/>
      <c r="O343" s="231"/>
      <c r="P343" s="209"/>
      <c r="R343" s="219"/>
      <c r="S343" s="227"/>
      <c r="T343" s="229"/>
      <c r="U343" s="210"/>
      <c r="W343" s="47" t="s">
        <v>73</v>
      </c>
      <c r="X343" s="154"/>
      <c r="Y343" s="154"/>
      <c r="Z343" s="154"/>
      <c r="AA343" s="154"/>
      <c r="AB343" s="154"/>
    </row>
    <row r="344" spans="1:28" ht="15.05" thickBot="1">
      <c r="A344" s="216"/>
      <c r="B344" s="209"/>
      <c r="C344" s="217"/>
      <c r="E344" s="218"/>
      <c r="F344" s="209"/>
      <c r="G344" s="209"/>
      <c r="I344" s="209"/>
      <c r="J344" s="209"/>
      <c r="K344" s="221"/>
      <c r="L344" s="223"/>
      <c r="M344" s="225"/>
      <c r="N344" s="231"/>
      <c r="O344" s="231"/>
      <c r="P344" s="209"/>
      <c r="R344" s="219"/>
      <c r="S344" s="227"/>
      <c r="T344" s="229"/>
      <c r="U344" s="210"/>
      <c r="W344" s="47" t="s">
        <v>57</v>
      </c>
      <c r="X344" s="155"/>
      <c r="Y344" s="155"/>
      <c r="Z344" s="155"/>
      <c r="AA344" s="155"/>
      <c r="AB344" s="155"/>
    </row>
    <row r="345" spans="1:28" ht="15.05" thickBot="1">
      <c r="A345" s="216"/>
      <c r="B345" s="209"/>
      <c r="C345" s="217"/>
      <c r="E345" s="218"/>
      <c r="F345" s="209"/>
      <c r="G345" s="209"/>
      <c r="I345" s="209"/>
      <c r="J345" s="209"/>
      <c r="K345" s="221"/>
      <c r="L345" s="223"/>
      <c r="M345" s="225"/>
      <c r="N345" s="231"/>
      <c r="O345" s="231"/>
      <c r="P345" s="209"/>
      <c r="R345" s="219"/>
      <c r="S345" s="227"/>
      <c r="T345" s="229"/>
      <c r="U345" s="210"/>
      <c r="W345" s="138" t="s">
        <v>58</v>
      </c>
      <c r="X345" s="156"/>
      <c r="Y345" s="156"/>
      <c r="Z345" s="156"/>
      <c r="AA345" s="156"/>
      <c r="AB345" s="156"/>
    </row>
    <row r="346" spans="1:28" ht="15.05" thickBot="1">
      <c r="A346" s="216"/>
      <c r="B346" s="209"/>
      <c r="C346" s="217"/>
      <c r="E346" s="218"/>
      <c r="F346" s="209"/>
      <c r="G346" s="209"/>
      <c r="I346" s="209"/>
      <c r="J346" s="209"/>
      <c r="K346" s="221"/>
      <c r="L346" s="223"/>
      <c r="M346" s="225"/>
      <c r="N346" s="231"/>
      <c r="O346" s="231"/>
      <c r="P346" s="209"/>
      <c r="R346" s="219"/>
      <c r="S346" s="227"/>
      <c r="T346" s="229"/>
      <c r="U346" s="210"/>
      <c r="W346" s="139" t="s">
        <v>8</v>
      </c>
      <c r="X346" s="157"/>
      <c r="Y346" s="157"/>
      <c r="Z346" s="157"/>
      <c r="AA346" s="157"/>
      <c r="AB346" s="157"/>
    </row>
    <row r="347" spans="1:28" ht="15.05" thickBot="1">
      <c r="A347" s="211">
        <v>70</v>
      </c>
      <c r="B347" s="220"/>
      <c r="C347" s="212"/>
      <c r="E347" s="213"/>
      <c r="F347" s="208"/>
      <c r="G347" s="208"/>
      <c r="I347" s="208"/>
      <c r="J347" s="208"/>
      <c r="K347" s="222"/>
      <c r="L347" s="224"/>
      <c r="M347" s="226"/>
      <c r="N347" s="232"/>
      <c r="O347" s="232"/>
      <c r="P347" s="208"/>
      <c r="R347" s="214"/>
      <c r="S347" s="228" t="str">
        <f t="shared" ref="S347" si="136">IF(R347&lt;&gt;"",SUM(X348:AB348),"")</f>
        <v/>
      </c>
      <c r="T347" s="230" t="str">
        <f t="shared" ref="T347" si="137">IF(AND(R347&lt;&gt;"",S347&lt;&gt;""),R347*S347,"")</f>
        <v/>
      </c>
      <c r="U347" s="215"/>
      <c r="W347" s="51" t="s">
        <v>72</v>
      </c>
      <c r="X347" s="158"/>
      <c r="Y347" s="158"/>
      <c r="Z347" s="158"/>
      <c r="AA347" s="158"/>
      <c r="AB347" s="158"/>
    </row>
    <row r="348" spans="1:28" ht="15.05" thickBot="1">
      <c r="A348" s="211"/>
      <c r="B348" s="220"/>
      <c r="C348" s="212"/>
      <c r="E348" s="213"/>
      <c r="F348" s="208"/>
      <c r="G348" s="208"/>
      <c r="I348" s="208"/>
      <c r="J348" s="208"/>
      <c r="K348" s="222"/>
      <c r="L348" s="224"/>
      <c r="M348" s="226"/>
      <c r="N348" s="232"/>
      <c r="O348" s="232"/>
      <c r="P348" s="208"/>
      <c r="R348" s="214"/>
      <c r="S348" s="228"/>
      <c r="T348" s="230"/>
      <c r="U348" s="215"/>
      <c r="W348" s="47" t="s">
        <v>73</v>
      </c>
      <c r="X348" s="159"/>
      <c r="Y348" s="159"/>
      <c r="Z348" s="159"/>
      <c r="AA348" s="159"/>
      <c r="AB348" s="159"/>
    </row>
    <row r="349" spans="1:28" ht="15.05" thickBot="1">
      <c r="A349" s="211"/>
      <c r="B349" s="220"/>
      <c r="C349" s="212"/>
      <c r="E349" s="213"/>
      <c r="F349" s="208"/>
      <c r="G349" s="208"/>
      <c r="I349" s="208"/>
      <c r="J349" s="208"/>
      <c r="K349" s="222"/>
      <c r="L349" s="224"/>
      <c r="M349" s="226"/>
      <c r="N349" s="232"/>
      <c r="O349" s="232"/>
      <c r="P349" s="208"/>
      <c r="R349" s="214"/>
      <c r="S349" s="228"/>
      <c r="T349" s="230"/>
      <c r="U349" s="215"/>
      <c r="W349" s="47" t="s">
        <v>57</v>
      </c>
      <c r="X349" s="160"/>
      <c r="Y349" s="160"/>
      <c r="Z349" s="160"/>
      <c r="AA349" s="160"/>
      <c r="AB349" s="160"/>
    </row>
    <row r="350" spans="1:28" ht="15.05" thickBot="1">
      <c r="A350" s="211"/>
      <c r="B350" s="220"/>
      <c r="C350" s="212"/>
      <c r="E350" s="213"/>
      <c r="F350" s="208"/>
      <c r="G350" s="208"/>
      <c r="I350" s="208"/>
      <c r="J350" s="208"/>
      <c r="K350" s="222"/>
      <c r="L350" s="224"/>
      <c r="M350" s="226"/>
      <c r="N350" s="232"/>
      <c r="O350" s="232"/>
      <c r="P350" s="208"/>
      <c r="R350" s="214"/>
      <c r="S350" s="228"/>
      <c r="T350" s="230"/>
      <c r="U350" s="215"/>
      <c r="W350" s="138" t="s">
        <v>58</v>
      </c>
      <c r="X350" s="161"/>
      <c r="Y350" s="161"/>
      <c r="Z350" s="161"/>
      <c r="AA350" s="161"/>
      <c r="AB350" s="161"/>
    </row>
    <row r="351" spans="1:28" ht="15.05" thickBot="1">
      <c r="A351" s="211"/>
      <c r="B351" s="220"/>
      <c r="C351" s="212"/>
      <c r="E351" s="213"/>
      <c r="F351" s="208"/>
      <c r="G351" s="208"/>
      <c r="I351" s="208"/>
      <c r="J351" s="208"/>
      <c r="K351" s="222"/>
      <c r="L351" s="224"/>
      <c r="M351" s="226"/>
      <c r="N351" s="232"/>
      <c r="O351" s="232"/>
      <c r="P351" s="208"/>
      <c r="R351" s="214"/>
      <c r="S351" s="228"/>
      <c r="T351" s="230"/>
      <c r="U351" s="215"/>
      <c r="W351" s="139" t="s">
        <v>8</v>
      </c>
      <c r="X351" s="162"/>
      <c r="Y351" s="162"/>
      <c r="Z351" s="162"/>
      <c r="AA351" s="162"/>
      <c r="AB351" s="162"/>
    </row>
    <row r="352" spans="1:28" ht="15.05" thickBot="1">
      <c r="A352" s="216">
        <v>71</v>
      </c>
      <c r="B352" s="209"/>
      <c r="C352" s="217"/>
      <c r="E352" s="218"/>
      <c r="F352" s="209"/>
      <c r="G352" s="209"/>
      <c r="I352" s="209"/>
      <c r="J352" s="209"/>
      <c r="K352" s="221"/>
      <c r="L352" s="223"/>
      <c r="M352" s="225"/>
      <c r="N352" s="231"/>
      <c r="O352" s="231"/>
      <c r="P352" s="209"/>
      <c r="R352" s="219"/>
      <c r="S352" s="227" t="str">
        <f t="shared" ref="S352" si="138">IF(R352&lt;&gt;"",SUM(X353:AB353),"")</f>
        <v/>
      </c>
      <c r="T352" s="229" t="str">
        <f t="shared" ref="T352" si="139">IF(AND(R352&lt;&gt;"",S352&lt;&gt;""),R352*S352,"")</f>
        <v/>
      </c>
      <c r="U352" s="210"/>
      <c r="W352" s="51" t="s">
        <v>72</v>
      </c>
      <c r="X352" s="153"/>
      <c r="Y352" s="153"/>
      <c r="Z352" s="153"/>
      <c r="AA352" s="153"/>
      <c r="AB352" s="153"/>
    </row>
    <row r="353" spans="1:28" ht="15.05" thickBot="1">
      <c r="A353" s="216"/>
      <c r="B353" s="209"/>
      <c r="C353" s="217"/>
      <c r="E353" s="218"/>
      <c r="F353" s="209"/>
      <c r="G353" s="209"/>
      <c r="I353" s="209"/>
      <c r="J353" s="209"/>
      <c r="K353" s="221"/>
      <c r="L353" s="223"/>
      <c r="M353" s="225"/>
      <c r="N353" s="231"/>
      <c r="O353" s="231"/>
      <c r="P353" s="209"/>
      <c r="R353" s="219"/>
      <c r="S353" s="227"/>
      <c r="T353" s="229"/>
      <c r="U353" s="210"/>
      <c r="W353" s="47" t="s">
        <v>73</v>
      </c>
      <c r="X353" s="154"/>
      <c r="Y353" s="154"/>
      <c r="Z353" s="154"/>
      <c r="AA353" s="154"/>
      <c r="AB353" s="154"/>
    </row>
    <row r="354" spans="1:28" ht="15.05" thickBot="1">
      <c r="A354" s="216"/>
      <c r="B354" s="209"/>
      <c r="C354" s="217"/>
      <c r="E354" s="218"/>
      <c r="F354" s="209"/>
      <c r="G354" s="209"/>
      <c r="I354" s="209"/>
      <c r="J354" s="209"/>
      <c r="K354" s="221"/>
      <c r="L354" s="223"/>
      <c r="M354" s="225"/>
      <c r="N354" s="231"/>
      <c r="O354" s="231"/>
      <c r="P354" s="209"/>
      <c r="R354" s="219"/>
      <c r="S354" s="227"/>
      <c r="T354" s="229"/>
      <c r="U354" s="210"/>
      <c r="W354" s="47" t="s">
        <v>57</v>
      </c>
      <c r="X354" s="155"/>
      <c r="Y354" s="155"/>
      <c r="Z354" s="155"/>
      <c r="AA354" s="155"/>
      <c r="AB354" s="155"/>
    </row>
    <row r="355" spans="1:28" ht="15.05" thickBot="1">
      <c r="A355" s="216"/>
      <c r="B355" s="209"/>
      <c r="C355" s="217"/>
      <c r="E355" s="218"/>
      <c r="F355" s="209"/>
      <c r="G355" s="209"/>
      <c r="I355" s="209"/>
      <c r="J355" s="209"/>
      <c r="K355" s="221"/>
      <c r="L355" s="223"/>
      <c r="M355" s="225"/>
      <c r="N355" s="231"/>
      <c r="O355" s="231"/>
      <c r="P355" s="209"/>
      <c r="R355" s="219"/>
      <c r="S355" s="227"/>
      <c r="T355" s="229"/>
      <c r="U355" s="210"/>
      <c r="W355" s="138" t="s">
        <v>58</v>
      </c>
      <c r="X355" s="156"/>
      <c r="Y355" s="156"/>
      <c r="Z355" s="156"/>
      <c r="AA355" s="156"/>
      <c r="AB355" s="156"/>
    </row>
    <row r="356" spans="1:28" ht="15.05" thickBot="1">
      <c r="A356" s="216"/>
      <c r="B356" s="209"/>
      <c r="C356" s="217"/>
      <c r="E356" s="218"/>
      <c r="F356" s="209"/>
      <c r="G356" s="209"/>
      <c r="I356" s="209"/>
      <c r="J356" s="209"/>
      <c r="K356" s="221"/>
      <c r="L356" s="223"/>
      <c r="M356" s="225"/>
      <c r="N356" s="231"/>
      <c r="O356" s="231"/>
      <c r="P356" s="209"/>
      <c r="R356" s="219"/>
      <c r="S356" s="227"/>
      <c r="T356" s="229"/>
      <c r="U356" s="210"/>
      <c r="W356" s="139" t="s">
        <v>8</v>
      </c>
      <c r="X356" s="157"/>
      <c r="Y356" s="157"/>
      <c r="Z356" s="157"/>
      <c r="AA356" s="157"/>
      <c r="AB356" s="157"/>
    </row>
    <row r="357" spans="1:28" ht="15.05" thickBot="1">
      <c r="A357" s="211">
        <v>72</v>
      </c>
      <c r="B357" s="220"/>
      <c r="C357" s="212"/>
      <c r="E357" s="213"/>
      <c r="F357" s="208"/>
      <c r="G357" s="208"/>
      <c r="I357" s="208"/>
      <c r="J357" s="208"/>
      <c r="K357" s="222"/>
      <c r="L357" s="224"/>
      <c r="M357" s="226"/>
      <c r="N357" s="232"/>
      <c r="O357" s="232"/>
      <c r="P357" s="208"/>
      <c r="R357" s="214"/>
      <c r="S357" s="228" t="str">
        <f t="shared" ref="S357" si="140">IF(R357&lt;&gt;"",SUM(X358:AB358),"")</f>
        <v/>
      </c>
      <c r="T357" s="230" t="str">
        <f t="shared" ref="T357" si="141">IF(AND(R357&lt;&gt;"",S357&lt;&gt;""),R357*S357,"")</f>
        <v/>
      </c>
      <c r="U357" s="215"/>
      <c r="W357" s="51" t="s">
        <v>72</v>
      </c>
      <c r="X357" s="158"/>
      <c r="Y357" s="158"/>
      <c r="Z357" s="158"/>
      <c r="AA357" s="158"/>
      <c r="AB357" s="158"/>
    </row>
    <row r="358" spans="1:28" ht="15.05" thickBot="1">
      <c r="A358" s="211"/>
      <c r="B358" s="220"/>
      <c r="C358" s="212"/>
      <c r="E358" s="213"/>
      <c r="F358" s="208"/>
      <c r="G358" s="208"/>
      <c r="I358" s="208"/>
      <c r="J358" s="208"/>
      <c r="K358" s="222"/>
      <c r="L358" s="224"/>
      <c r="M358" s="226"/>
      <c r="N358" s="232"/>
      <c r="O358" s="232"/>
      <c r="P358" s="208"/>
      <c r="R358" s="214"/>
      <c r="S358" s="228"/>
      <c r="T358" s="230"/>
      <c r="U358" s="215"/>
      <c r="W358" s="47" t="s">
        <v>73</v>
      </c>
      <c r="X358" s="159"/>
      <c r="Y358" s="159"/>
      <c r="Z358" s="159"/>
      <c r="AA358" s="159"/>
      <c r="AB358" s="159"/>
    </row>
    <row r="359" spans="1:28" ht="15.05" thickBot="1">
      <c r="A359" s="211"/>
      <c r="B359" s="220"/>
      <c r="C359" s="212"/>
      <c r="E359" s="213"/>
      <c r="F359" s="208"/>
      <c r="G359" s="208"/>
      <c r="I359" s="208"/>
      <c r="J359" s="208"/>
      <c r="K359" s="222"/>
      <c r="L359" s="224"/>
      <c r="M359" s="226"/>
      <c r="N359" s="232"/>
      <c r="O359" s="232"/>
      <c r="P359" s="208"/>
      <c r="R359" s="214"/>
      <c r="S359" s="228"/>
      <c r="T359" s="230"/>
      <c r="U359" s="215"/>
      <c r="W359" s="47" t="s">
        <v>57</v>
      </c>
      <c r="X359" s="160"/>
      <c r="Y359" s="160"/>
      <c r="Z359" s="160"/>
      <c r="AA359" s="160"/>
      <c r="AB359" s="160"/>
    </row>
    <row r="360" spans="1:28" ht="15.05" thickBot="1">
      <c r="A360" s="211"/>
      <c r="B360" s="220"/>
      <c r="C360" s="212"/>
      <c r="E360" s="213"/>
      <c r="F360" s="208"/>
      <c r="G360" s="208"/>
      <c r="I360" s="208"/>
      <c r="J360" s="208"/>
      <c r="K360" s="222"/>
      <c r="L360" s="224"/>
      <c r="M360" s="226"/>
      <c r="N360" s="232"/>
      <c r="O360" s="232"/>
      <c r="P360" s="208"/>
      <c r="R360" s="214"/>
      <c r="S360" s="228"/>
      <c r="T360" s="230"/>
      <c r="U360" s="215"/>
      <c r="W360" s="138" t="s">
        <v>58</v>
      </c>
      <c r="X360" s="161"/>
      <c r="Y360" s="161"/>
      <c r="Z360" s="161"/>
      <c r="AA360" s="161"/>
      <c r="AB360" s="161"/>
    </row>
    <row r="361" spans="1:28" ht="15.05" thickBot="1">
      <c r="A361" s="211"/>
      <c r="B361" s="220"/>
      <c r="C361" s="212"/>
      <c r="E361" s="213"/>
      <c r="F361" s="208"/>
      <c r="G361" s="208"/>
      <c r="I361" s="208"/>
      <c r="J361" s="208"/>
      <c r="K361" s="222"/>
      <c r="L361" s="224"/>
      <c r="M361" s="226"/>
      <c r="N361" s="232"/>
      <c r="O361" s="232"/>
      <c r="P361" s="208"/>
      <c r="R361" s="214"/>
      <c r="S361" s="228"/>
      <c r="T361" s="230"/>
      <c r="U361" s="215"/>
      <c r="W361" s="139" t="s">
        <v>8</v>
      </c>
      <c r="X361" s="162"/>
      <c r="Y361" s="162"/>
      <c r="Z361" s="162"/>
      <c r="AA361" s="162"/>
      <c r="AB361" s="162"/>
    </row>
    <row r="362" spans="1:28" ht="15.05" thickBot="1">
      <c r="A362" s="216">
        <v>73</v>
      </c>
      <c r="B362" s="209"/>
      <c r="C362" s="217"/>
      <c r="E362" s="218"/>
      <c r="F362" s="209"/>
      <c r="G362" s="209"/>
      <c r="I362" s="209"/>
      <c r="J362" s="209"/>
      <c r="K362" s="221"/>
      <c r="L362" s="223"/>
      <c r="M362" s="225"/>
      <c r="N362" s="231"/>
      <c r="O362" s="231"/>
      <c r="P362" s="209"/>
      <c r="R362" s="219"/>
      <c r="S362" s="227" t="str">
        <f t="shared" ref="S362" si="142">IF(R362&lt;&gt;"",SUM(X363:AB363),"")</f>
        <v/>
      </c>
      <c r="T362" s="229" t="str">
        <f t="shared" ref="T362" si="143">IF(AND(R362&lt;&gt;"",S362&lt;&gt;""),R362*S362,"")</f>
        <v/>
      </c>
      <c r="U362" s="210"/>
      <c r="W362" s="51" t="s">
        <v>72</v>
      </c>
      <c r="X362" s="153"/>
      <c r="Y362" s="153"/>
      <c r="Z362" s="153"/>
      <c r="AA362" s="153"/>
      <c r="AB362" s="153"/>
    </row>
    <row r="363" spans="1:28" ht="15.05" thickBot="1">
      <c r="A363" s="216"/>
      <c r="B363" s="209"/>
      <c r="C363" s="217"/>
      <c r="E363" s="218"/>
      <c r="F363" s="209"/>
      <c r="G363" s="209"/>
      <c r="I363" s="209"/>
      <c r="J363" s="209"/>
      <c r="K363" s="221"/>
      <c r="L363" s="223"/>
      <c r="M363" s="225"/>
      <c r="N363" s="231"/>
      <c r="O363" s="231"/>
      <c r="P363" s="209"/>
      <c r="R363" s="219"/>
      <c r="S363" s="227"/>
      <c r="T363" s="229"/>
      <c r="U363" s="210"/>
      <c r="W363" s="47" t="s">
        <v>73</v>
      </c>
      <c r="X363" s="154"/>
      <c r="Y363" s="154"/>
      <c r="Z363" s="154"/>
      <c r="AA363" s="154"/>
      <c r="AB363" s="154"/>
    </row>
    <row r="364" spans="1:28" ht="15.05" thickBot="1">
      <c r="A364" s="216"/>
      <c r="B364" s="209"/>
      <c r="C364" s="217"/>
      <c r="E364" s="218"/>
      <c r="F364" s="209"/>
      <c r="G364" s="209"/>
      <c r="I364" s="209"/>
      <c r="J364" s="209"/>
      <c r="K364" s="221"/>
      <c r="L364" s="223"/>
      <c r="M364" s="225"/>
      <c r="N364" s="231"/>
      <c r="O364" s="231"/>
      <c r="P364" s="209"/>
      <c r="R364" s="219"/>
      <c r="S364" s="227"/>
      <c r="T364" s="229"/>
      <c r="U364" s="210"/>
      <c r="W364" s="47" t="s">
        <v>57</v>
      </c>
      <c r="X364" s="155"/>
      <c r="Y364" s="155"/>
      <c r="Z364" s="155"/>
      <c r="AA364" s="155"/>
      <c r="AB364" s="155"/>
    </row>
    <row r="365" spans="1:28" ht="15.05" thickBot="1">
      <c r="A365" s="216"/>
      <c r="B365" s="209"/>
      <c r="C365" s="217"/>
      <c r="E365" s="218"/>
      <c r="F365" s="209"/>
      <c r="G365" s="209"/>
      <c r="I365" s="209"/>
      <c r="J365" s="209"/>
      <c r="K365" s="221"/>
      <c r="L365" s="223"/>
      <c r="M365" s="225"/>
      <c r="N365" s="231"/>
      <c r="O365" s="231"/>
      <c r="P365" s="209"/>
      <c r="R365" s="219"/>
      <c r="S365" s="227"/>
      <c r="T365" s="229"/>
      <c r="U365" s="210"/>
      <c r="W365" s="138" t="s">
        <v>58</v>
      </c>
      <c r="X365" s="156"/>
      <c r="Y365" s="156"/>
      <c r="Z365" s="156"/>
      <c r="AA365" s="156"/>
      <c r="AB365" s="156"/>
    </row>
    <row r="366" spans="1:28" ht="15.05" thickBot="1">
      <c r="A366" s="216"/>
      <c r="B366" s="209"/>
      <c r="C366" s="217"/>
      <c r="E366" s="218"/>
      <c r="F366" s="209"/>
      <c r="G366" s="209"/>
      <c r="I366" s="209"/>
      <c r="J366" s="209"/>
      <c r="K366" s="221"/>
      <c r="L366" s="223"/>
      <c r="M366" s="225"/>
      <c r="N366" s="231"/>
      <c r="O366" s="231"/>
      <c r="P366" s="209"/>
      <c r="R366" s="219"/>
      <c r="S366" s="227"/>
      <c r="T366" s="229"/>
      <c r="U366" s="210"/>
      <c r="W366" s="139" t="s">
        <v>8</v>
      </c>
      <c r="X366" s="157"/>
      <c r="Y366" s="157"/>
      <c r="Z366" s="157"/>
      <c r="AA366" s="157"/>
      <c r="AB366" s="157"/>
    </row>
    <row r="367" spans="1:28" ht="15.05" thickBot="1">
      <c r="A367" s="211">
        <v>74</v>
      </c>
      <c r="B367" s="220"/>
      <c r="C367" s="212"/>
      <c r="E367" s="213"/>
      <c r="F367" s="208"/>
      <c r="G367" s="208"/>
      <c r="I367" s="208"/>
      <c r="J367" s="208"/>
      <c r="K367" s="222"/>
      <c r="L367" s="224"/>
      <c r="M367" s="226"/>
      <c r="N367" s="232"/>
      <c r="O367" s="232"/>
      <c r="P367" s="208"/>
      <c r="R367" s="214"/>
      <c r="S367" s="228" t="str">
        <f t="shared" ref="S367" si="144">IF(R367&lt;&gt;"",SUM(X368:AB368),"")</f>
        <v/>
      </c>
      <c r="T367" s="230" t="str">
        <f t="shared" ref="T367" si="145">IF(AND(R367&lt;&gt;"",S367&lt;&gt;""),R367*S367,"")</f>
        <v/>
      </c>
      <c r="U367" s="215"/>
      <c r="W367" s="51" t="s">
        <v>72</v>
      </c>
      <c r="X367" s="158"/>
      <c r="Y367" s="158"/>
      <c r="Z367" s="158"/>
      <c r="AA367" s="158"/>
      <c r="AB367" s="158"/>
    </row>
    <row r="368" spans="1:28" ht="15.05" thickBot="1">
      <c r="A368" s="211"/>
      <c r="B368" s="220"/>
      <c r="C368" s="212"/>
      <c r="E368" s="213"/>
      <c r="F368" s="208"/>
      <c r="G368" s="208"/>
      <c r="I368" s="208"/>
      <c r="J368" s="208"/>
      <c r="K368" s="222"/>
      <c r="L368" s="224"/>
      <c r="M368" s="226"/>
      <c r="N368" s="232"/>
      <c r="O368" s="232"/>
      <c r="P368" s="208"/>
      <c r="R368" s="214"/>
      <c r="S368" s="228"/>
      <c r="T368" s="230"/>
      <c r="U368" s="215"/>
      <c r="W368" s="47" t="s">
        <v>73</v>
      </c>
      <c r="X368" s="159"/>
      <c r="Y368" s="159"/>
      <c r="Z368" s="159"/>
      <c r="AA368" s="159"/>
      <c r="AB368" s="159"/>
    </row>
    <row r="369" spans="1:28" ht="15.05" thickBot="1">
      <c r="A369" s="211"/>
      <c r="B369" s="220"/>
      <c r="C369" s="212"/>
      <c r="E369" s="213"/>
      <c r="F369" s="208"/>
      <c r="G369" s="208"/>
      <c r="I369" s="208"/>
      <c r="J369" s="208"/>
      <c r="K369" s="222"/>
      <c r="L369" s="224"/>
      <c r="M369" s="226"/>
      <c r="N369" s="232"/>
      <c r="O369" s="232"/>
      <c r="P369" s="208"/>
      <c r="R369" s="214"/>
      <c r="S369" s="228"/>
      <c r="T369" s="230"/>
      <c r="U369" s="215"/>
      <c r="W369" s="47" t="s">
        <v>57</v>
      </c>
      <c r="X369" s="160"/>
      <c r="Y369" s="160"/>
      <c r="Z369" s="160"/>
      <c r="AA369" s="160"/>
      <c r="AB369" s="160"/>
    </row>
    <row r="370" spans="1:28" ht="15.05" thickBot="1">
      <c r="A370" s="211"/>
      <c r="B370" s="220"/>
      <c r="C370" s="212"/>
      <c r="E370" s="213"/>
      <c r="F370" s="208"/>
      <c r="G370" s="208"/>
      <c r="I370" s="208"/>
      <c r="J370" s="208"/>
      <c r="K370" s="222"/>
      <c r="L370" s="224"/>
      <c r="M370" s="226"/>
      <c r="N370" s="232"/>
      <c r="O370" s="232"/>
      <c r="P370" s="208"/>
      <c r="R370" s="214"/>
      <c r="S370" s="228"/>
      <c r="T370" s="230"/>
      <c r="U370" s="215"/>
      <c r="W370" s="138" t="s">
        <v>58</v>
      </c>
      <c r="X370" s="161"/>
      <c r="Y370" s="161"/>
      <c r="Z370" s="161"/>
      <c r="AA370" s="161"/>
      <c r="AB370" s="161"/>
    </row>
    <row r="371" spans="1:28" ht="15.05" thickBot="1">
      <c r="A371" s="211"/>
      <c r="B371" s="220"/>
      <c r="C371" s="212"/>
      <c r="E371" s="213"/>
      <c r="F371" s="208"/>
      <c r="G371" s="208"/>
      <c r="I371" s="208"/>
      <c r="J371" s="208"/>
      <c r="K371" s="222"/>
      <c r="L371" s="224"/>
      <c r="M371" s="226"/>
      <c r="N371" s="232"/>
      <c r="O371" s="232"/>
      <c r="P371" s="208"/>
      <c r="R371" s="214"/>
      <c r="S371" s="228"/>
      <c r="T371" s="230"/>
      <c r="U371" s="215"/>
      <c r="W371" s="139" t="s">
        <v>8</v>
      </c>
      <c r="X371" s="162"/>
      <c r="Y371" s="162"/>
      <c r="Z371" s="162"/>
      <c r="AA371" s="162"/>
      <c r="AB371" s="162"/>
    </row>
    <row r="372" spans="1:28" ht="15.05" thickBot="1">
      <c r="A372" s="216">
        <v>75</v>
      </c>
      <c r="B372" s="209"/>
      <c r="C372" s="217"/>
      <c r="E372" s="218"/>
      <c r="F372" s="209"/>
      <c r="G372" s="209"/>
      <c r="I372" s="209"/>
      <c r="J372" s="209"/>
      <c r="K372" s="221"/>
      <c r="L372" s="223"/>
      <c r="M372" s="225"/>
      <c r="N372" s="231"/>
      <c r="O372" s="231"/>
      <c r="P372" s="209"/>
      <c r="R372" s="219"/>
      <c r="S372" s="227" t="str">
        <f t="shared" ref="S372" si="146">IF(R372&lt;&gt;"",SUM(X373:AB373),"")</f>
        <v/>
      </c>
      <c r="T372" s="229" t="str">
        <f t="shared" ref="T372" si="147">IF(AND(R372&lt;&gt;"",S372&lt;&gt;""),R372*S372,"")</f>
        <v/>
      </c>
      <c r="U372" s="210"/>
      <c r="W372" s="51" t="s">
        <v>72</v>
      </c>
      <c r="X372" s="153"/>
      <c r="Y372" s="153"/>
      <c r="Z372" s="153"/>
      <c r="AA372" s="153"/>
      <c r="AB372" s="153"/>
    </row>
    <row r="373" spans="1:28" ht="15.05" thickBot="1">
      <c r="A373" s="216"/>
      <c r="B373" s="209"/>
      <c r="C373" s="217"/>
      <c r="E373" s="218"/>
      <c r="F373" s="209"/>
      <c r="G373" s="209"/>
      <c r="I373" s="209"/>
      <c r="J373" s="209"/>
      <c r="K373" s="221"/>
      <c r="L373" s="223"/>
      <c r="M373" s="225"/>
      <c r="N373" s="231"/>
      <c r="O373" s="231"/>
      <c r="P373" s="209"/>
      <c r="R373" s="219"/>
      <c r="S373" s="227"/>
      <c r="T373" s="229"/>
      <c r="U373" s="210"/>
      <c r="W373" s="47" t="s">
        <v>73</v>
      </c>
      <c r="X373" s="154"/>
      <c r="Y373" s="154"/>
      <c r="Z373" s="154"/>
      <c r="AA373" s="154"/>
      <c r="AB373" s="154"/>
    </row>
    <row r="374" spans="1:28" ht="15.05" thickBot="1">
      <c r="A374" s="216"/>
      <c r="B374" s="209"/>
      <c r="C374" s="217"/>
      <c r="E374" s="218"/>
      <c r="F374" s="209"/>
      <c r="G374" s="209"/>
      <c r="I374" s="209"/>
      <c r="J374" s="209"/>
      <c r="K374" s="221"/>
      <c r="L374" s="223"/>
      <c r="M374" s="225"/>
      <c r="N374" s="231"/>
      <c r="O374" s="231"/>
      <c r="P374" s="209"/>
      <c r="R374" s="219"/>
      <c r="S374" s="227"/>
      <c r="T374" s="229"/>
      <c r="U374" s="210"/>
      <c r="W374" s="47" t="s">
        <v>57</v>
      </c>
      <c r="X374" s="155"/>
      <c r="Y374" s="155"/>
      <c r="Z374" s="155"/>
      <c r="AA374" s="155"/>
      <c r="AB374" s="155"/>
    </row>
    <row r="375" spans="1:28" ht="15.05" thickBot="1">
      <c r="A375" s="216"/>
      <c r="B375" s="209"/>
      <c r="C375" s="217"/>
      <c r="E375" s="218"/>
      <c r="F375" s="209"/>
      <c r="G375" s="209"/>
      <c r="I375" s="209"/>
      <c r="J375" s="209"/>
      <c r="K375" s="221"/>
      <c r="L375" s="223"/>
      <c r="M375" s="225"/>
      <c r="N375" s="231"/>
      <c r="O375" s="231"/>
      <c r="P375" s="209"/>
      <c r="R375" s="219"/>
      <c r="S375" s="227"/>
      <c r="T375" s="229"/>
      <c r="U375" s="210"/>
      <c r="W375" s="138" t="s">
        <v>58</v>
      </c>
      <c r="X375" s="156"/>
      <c r="Y375" s="156"/>
      <c r="Z375" s="156"/>
      <c r="AA375" s="156"/>
      <c r="AB375" s="156"/>
    </row>
    <row r="376" spans="1:28" ht="15.05" thickBot="1">
      <c r="A376" s="216"/>
      <c r="B376" s="209"/>
      <c r="C376" s="217"/>
      <c r="E376" s="218"/>
      <c r="F376" s="209"/>
      <c r="G376" s="209"/>
      <c r="I376" s="209"/>
      <c r="J376" s="209"/>
      <c r="K376" s="221"/>
      <c r="L376" s="223"/>
      <c r="M376" s="225"/>
      <c r="N376" s="231"/>
      <c r="O376" s="231"/>
      <c r="P376" s="209"/>
      <c r="R376" s="219"/>
      <c r="S376" s="227"/>
      <c r="T376" s="229"/>
      <c r="U376" s="210"/>
      <c r="W376" s="139" t="s">
        <v>8</v>
      </c>
      <c r="X376" s="157"/>
      <c r="Y376" s="157"/>
      <c r="Z376" s="157"/>
      <c r="AA376" s="157"/>
      <c r="AB376" s="157"/>
    </row>
    <row r="377" spans="1:28" ht="15.05" thickBot="1">
      <c r="A377" s="211">
        <v>76</v>
      </c>
      <c r="B377" s="220"/>
      <c r="C377" s="212"/>
      <c r="E377" s="213"/>
      <c r="F377" s="208"/>
      <c r="G377" s="208"/>
      <c r="I377" s="208"/>
      <c r="J377" s="208"/>
      <c r="K377" s="222"/>
      <c r="L377" s="224"/>
      <c r="M377" s="226"/>
      <c r="N377" s="232"/>
      <c r="O377" s="232"/>
      <c r="P377" s="208"/>
      <c r="R377" s="214"/>
      <c r="S377" s="228" t="str">
        <f t="shared" ref="S377" si="148">IF(R377&lt;&gt;"",SUM(X378:AB378),"")</f>
        <v/>
      </c>
      <c r="T377" s="230" t="str">
        <f t="shared" ref="T377" si="149">IF(AND(R377&lt;&gt;"",S377&lt;&gt;""),R377*S377,"")</f>
        <v/>
      </c>
      <c r="U377" s="215"/>
      <c r="W377" s="51" t="s">
        <v>72</v>
      </c>
      <c r="X377" s="158"/>
      <c r="Y377" s="158"/>
      <c r="Z377" s="158"/>
      <c r="AA377" s="158"/>
      <c r="AB377" s="158"/>
    </row>
    <row r="378" spans="1:28" ht="15.05" thickBot="1">
      <c r="A378" s="211"/>
      <c r="B378" s="220"/>
      <c r="C378" s="212"/>
      <c r="E378" s="213"/>
      <c r="F378" s="208"/>
      <c r="G378" s="208"/>
      <c r="I378" s="208"/>
      <c r="J378" s="208"/>
      <c r="K378" s="222"/>
      <c r="L378" s="224"/>
      <c r="M378" s="226"/>
      <c r="N378" s="232"/>
      <c r="O378" s="232"/>
      <c r="P378" s="208"/>
      <c r="R378" s="214"/>
      <c r="S378" s="228"/>
      <c r="T378" s="230"/>
      <c r="U378" s="215"/>
      <c r="W378" s="47" t="s">
        <v>73</v>
      </c>
      <c r="X378" s="159"/>
      <c r="Y378" s="159"/>
      <c r="Z378" s="159"/>
      <c r="AA378" s="159"/>
      <c r="AB378" s="159"/>
    </row>
    <row r="379" spans="1:28" ht="15.05" thickBot="1">
      <c r="A379" s="211"/>
      <c r="B379" s="220"/>
      <c r="C379" s="212"/>
      <c r="E379" s="213"/>
      <c r="F379" s="208"/>
      <c r="G379" s="208"/>
      <c r="I379" s="208"/>
      <c r="J379" s="208"/>
      <c r="K379" s="222"/>
      <c r="L379" s="224"/>
      <c r="M379" s="226"/>
      <c r="N379" s="232"/>
      <c r="O379" s="232"/>
      <c r="P379" s="208"/>
      <c r="R379" s="214"/>
      <c r="S379" s="228"/>
      <c r="T379" s="230"/>
      <c r="U379" s="215"/>
      <c r="W379" s="47" t="s">
        <v>57</v>
      </c>
      <c r="X379" s="160"/>
      <c r="Y379" s="160"/>
      <c r="Z379" s="160"/>
      <c r="AA379" s="160"/>
      <c r="AB379" s="160"/>
    </row>
    <row r="380" spans="1:28" ht="15.05" thickBot="1">
      <c r="A380" s="211"/>
      <c r="B380" s="220"/>
      <c r="C380" s="212"/>
      <c r="E380" s="213"/>
      <c r="F380" s="208"/>
      <c r="G380" s="208"/>
      <c r="I380" s="208"/>
      <c r="J380" s="208"/>
      <c r="K380" s="222"/>
      <c r="L380" s="224"/>
      <c r="M380" s="226"/>
      <c r="N380" s="232"/>
      <c r="O380" s="232"/>
      <c r="P380" s="208"/>
      <c r="R380" s="214"/>
      <c r="S380" s="228"/>
      <c r="T380" s="230"/>
      <c r="U380" s="215"/>
      <c r="W380" s="138" t="s">
        <v>58</v>
      </c>
      <c r="X380" s="161"/>
      <c r="Y380" s="161"/>
      <c r="Z380" s="161"/>
      <c r="AA380" s="161"/>
      <c r="AB380" s="161"/>
    </row>
    <row r="381" spans="1:28" ht="15.05" thickBot="1">
      <c r="A381" s="211"/>
      <c r="B381" s="220"/>
      <c r="C381" s="212"/>
      <c r="E381" s="213"/>
      <c r="F381" s="208"/>
      <c r="G381" s="208"/>
      <c r="I381" s="208"/>
      <c r="J381" s="208"/>
      <c r="K381" s="222"/>
      <c r="L381" s="224"/>
      <c r="M381" s="226"/>
      <c r="N381" s="232"/>
      <c r="O381" s="232"/>
      <c r="P381" s="208"/>
      <c r="R381" s="214"/>
      <c r="S381" s="228"/>
      <c r="T381" s="230"/>
      <c r="U381" s="215"/>
      <c r="W381" s="139" t="s">
        <v>8</v>
      </c>
      <c r="X381" s="162"/>
      <c r="Y381" s="162"/>
      <c r="Z381" s="162"/>
      <c r="AA381" s="162"/>
      <c r="AB381" s="162"/>
    </row>
    <row r="382" spans="1:28" ht="15.05" thickBot="1">
      <c r="A382" s="216">
        <v>77</v>
      </c>
      <c r="B382" s="209"/>
      <c r="C382" s="217"/>
      <c r="E382" s="218"/>
      <c r="F382" s="209"/>
      <c r="G382" s="209"/>
      <c r="I382" s="209"/>
      <c r="J382" s="209"/>
      <c r="K382" s="221"/>
      <c r="L382" s="223"/>
      <c r="M382" s="225"/>
      <c r="N382" s="231"/>
      <c r="O382" s="231"/>
      <c r="P382" s="209"/>
      <c r="R382" s="219"/>
      <c r="S382" s="227" t="str">
        <f t="shared" ref="S382" si="150">IF(R382&lt;&gt;"",SUM(X383:AB383),"")</f>
        <v/>
      </c>
      <c r="T382" s="229" t="str">
        <f t="shared" ref="T382" si="151">IF(AND(R382&lt;&gt;"",S382&lt;&gt;""),R382*S382,"")</f>
        <v/>
      </c>
      <c r="U382" s="210"/>
      <c r="W382" s="51" t="s">
        <v>72</v>
      </c>
      <c r="X382" s="153"/>
      <c r="Y382" s="153"/>
      <c r="Z382" s="153"/>
      <c r="AA382" s="153"/>
      <c r="AB382" s="153"/>
    </row>
    <row r="383" spans="1:28" ht="15.05" thickBot="1">
      <c r="A383" s="216"/>
      <c r="B383" s="209"/>
      <c r="C383" s="217"/>
      <c r="E383" s="218"/>
      <c r="F383" s="209"/>
      <c r="G383" s="209"/>
      <c r="I383" s="209"/>
      <c r="J383" s="209"/>
      <c r="K383" s="221"/>
      <c r="L383" s="223"/>
      <c r="M383" s="225"/>
      <c r="N383" s="231"/>
      <c r="O383" s="231"/>
      <c r="P383" s="209"/>
      <c r="R383" s="219"/>
      <c r="S383" s="227"/>
      <c r="T383" s="229"/>
      <c r="U383" s="210"/>
      <c r="W383" s="47" t="s">
        <v>73</v>
      </c>
      <c r="X383" s="154"/>
      <c r="Y383" s="154"/>
      <c r="Z383" s="154"/>
      <c r="AA383" s="154"/>
      <c r="AB383" s="154"/>
    </row>
    <row r="384" spans="1:28" ht="15.05" thickBot="1">
      <c r="A384" s="216"/>
      <c r="B384" s="209"/>
      <c r="C384" s="217"/>
      <c r="E384" s="218"/>
      <c r="F384" s="209"/>
      <c r="G384" s="209"/>
      <c r="I384" s="209"/>
      <c r="J384" s="209"/>
      <c r="K384" s="221"/>
      <c r="L384" s="223"/>
      <c r="M384" s="225"/>
      <c r="N384" s="231"/>
      <c r="O384" s="231"/>
      <c r="P384" s="209"/>
      <c r="R384" s="219"/>
      <c r="S384" s="227"/>
      <c r="T384" s="229"/>
      <c r="U384" s="210"/>
      <c r="W384" s="47" t="s">
        <v>57</v>
      </c>
      <c r="X384" s="155"/>
      <c r="Y384" s="155"/>
      <c r="Z384" s="155"/>
      <c r="AA384" s="155"/>
      <c r="AB384" s="155"/>
    </row>
    <row r="385" spans="1:28" ht="15.05" thickBot="1">
      <c r="A385" s="216"/>
      <c r="B385" s="209"/>
      <c r="C385" s="217"/>
      <c r="E385" s="218"/>
      <c r="F385" s="209"/>
      <c r="G385" s="209"/>
      <c r="I385" s="209"/>
      <c r="J385" s="209"/>
      <c r="K385" s="221"/>
      <c r="L385" s="223"/>
      <c r="M385" s="225"/>
      <c r="N385" s="231"/>
      <c r="O385" s="231"/>
      <c r="P385" s="209"/>
      <c r="R385" s="219"/>
      <c r="S385" s="227"/>
      <c r="T385" s="229"/>
      <c r="U385" s="210"/>
      <c r="W385" s="138" t="s">
        <v>58</v>
      </c>
      <c r="X385" s="156"/>
      <c r="Y385" s="156"/>
      <c r="Z385" s="156"/>
      <c r="AA385" s="156"/>
      <c r="AB385" s="156"/>
    </row>
    <row r="386" spans="1:28" ht="15.05" thickBot="1">
      <c r="A386" s="216"/>
      <c r="B386" s="209"/>
      <c r="C386" s="217"/>
      <c r="E386" s="218"/>
      <c r="F386" s="209"/>
      <c r="G386" s="209"/>
      <c r="I386" s="209"/>
      <c r="J386" s="209"/>
      <c r="K386" s="221"/>
      <c r="L386" s="223"/>
      <c r="M386" s="225"/>
      <c r="N386" s="231"/>
      <c r="O386" s="231"/>
      <c r="P386" s="209"/>
      <c r="R386" s="219"/>
      <c r="S386" s="227"/>
      <c r="T386" s="229"/>
      <c r="U386" s="210"/>
      <c r="W386" s="139" t="s">
        <v>8</v>
      </c>
      <c r="X386" s="157"/>
      <c r="Y386" s="157"/>
      <c r="Z386" s="157"/>
      <c r="AA386" s="157"/>
      <c r="AB386" s="157"/>
    </row>
    <row r="387" spans="1:28" ht="15.05" thickBot="1">
      <c r="A387" s="211">
        <v>78</v>
      </c>
      <c r="B387" s="220"/>
      <c r="C387" s="212"/>
      <c r="E387" s="213"/>
      <c r="F387" s="208"/>
      <c r="G387" s="208"/>
      <c r="I387" s="208"/>
      <c r="J387" s="208"/>
      <c r="K387" s="222"/>
      <c r="L387" s="224"/>
      <c r="M387" s="226"/>
      <c r="N387" s="232"/>
      <c r="O387" s="232"/>
      <c r="P387" s="208"/>
      <c r="R387" s="214"/>
      <c r="S387" s="228" t="str">
        <f t="shared" ref="S387" si="152">IF(R387&lt;&gt;"",SUM(X388:AB388),"")</f>
        <v/>
      </c>
      <c r="T387" s="230" t="str">
        <f t="shared" ref="T387" si="153">IF(AND(R387&lt;&gt;"",S387&lt;&gt;""),R387*S387,"")</f>
        <v/>
      </c>
      <c r="U387" s="215"/>
      <c r="W387" s="51" t="s">
        <v>72</v>
      </c>
      <c r="X387" s="158"/>
      <c r="Y387" s="158"/>
      <c r="Z387" s="158"/>
      <c r="AA387" s="158"/>
      <c r="AB387" s="158"/>
    </row>
    <row r="388" spans="1:28" ht="15.05" thickBot="1">
      <c r="A388" s="211"/>
      <c r="B388" s="220"/>
      <c r="C388" s="212"/>
      <c r="E388" s="213"/>
      <c r="F388" s="208"/>
      <c r="G388" s="208"/>
      <c r="I388" s="208"/>
      <c r="J388" s="208"/>
      <c r="K388" s="222"/>
      <c r="L388" s="224"/>
      <c r="M388" s="226"/>
      <c r="N388" s="232"/>
      <c r="O388" s="232"/>
      <c r="P388" s="208"/>
      <c r="R388" s="214"/>
      <c r="S388" s="228"/>
      <c r="T388" s="230"/>
      <c r="U388" s="215"/>
      <c r="W388" s="47" t="s">
        <v>73</v>
      </c>
      <c r="X388" s="159"/>
      <c r="Y388" s="159"/>
      <c r="Z388" s="159"/>
      <c r="AA388" s="159"/>
      <c r="AB388" s="159"/>
    </row>
    <row r="389" spans="1:28" ht="15.05" thickBot="1">
      <c r="A389" s="211"/>
      <c r="B389" s="220"/>
      <c r="C389" s="212"/>
      <c r="E389" s="213"/>
      <c r="F389" s="208"/>
      <c r="G389" s="208"/>
      <c r="I389" s="208"/>
      <c r="J389" s="208"/>
      <c r="K389" s="222"/>
      <c r="L389" s="224"/>
      <c r="M389" s="226"/>
      <c r="N389" s="232"/>
      <c r="O389" s="232"/>
      <c r="P389" s="208"/>
      <c r="R389" s="214"/>
      <c r="S389" s="228"/>
      <c r="T389" s="230"/>
      <c r="U389" s="215"/>
      <c r="W389" s="47" t="s">
        <v>57</v>
      </c>
      <c r="X389" s="160"/>
      <c r="Y389" s="160"/>
      <c r="Z389" s="160"/>
      <c r="AA389" s="160"/>
      <c r="AB389" s="160"/>
    </row>
    <row r="390" spans="1:28" ht="15.05" thickBot="1">
      <c r="A390" s="211"/>
      <c r="B390" s="220"/>
      <c r="C390" s="212"/>
      <c r="E390" s="213"/>
      <c r="F390" s="208"/>
      <c r="G390" s="208"/>
      <c r="I390" s="208"/>
      <c r="J390" s="208"/>
      <c r="K390" s="222"/>
      <c r="L390" s="224"/>
      <c r="M390" s="226"/>
      <c r="N390" s="232"/>
      <c r="O390" s="232"/>
      <c r="P390" s="208"/>
      <c r="R390" s="214"/>
      <c r="S390" s="228"/>
      <c r="T390" s="230"/>
      <c r="U390" s="215"/>
      <c r="W390" s="138" t="s">
        <v>58</v>
      </c>
      <c r="X390" s="161"/>
      <c r="Y390" s="161"/>
      <c r="Z390" s="161"/>
      <c r="AA390" s="161"/>
      <c r="AB390" s="161"/>
    </row>
    <row r="391" spans="1:28" ht="15.05" thickBot="1">
      <c r="A391" s="211"/>
      <c r="B391" s="220"/>
      <c r="C391" s="212"/>
      <c r="E391" s="213"/>
      <c r="F391" s="208"/>
      <c r="G391" s="208"/>
      <c r="I391" s="208"/>
      <c r="J391" s="208"/>
      <c r="K391" s="222"/>
      <c r="L391" s="224"/>
      <c r="M391" s="226"/>
      <c r="N391" s="232"/>
      <c r="O391" s="232"/>
      <c r="P391" s="208"/>
      <c r="R391" s="214"/>
      <c r="S391" s="228"/>
      <c r="T391" s="230"/>
      <c r="U391" s="215"/>
      <c r="W391" s="139" t="s">
        <v>8</v>
      </c>
      <c r="X391" s="162"/>
      <c r="Y391" s="162"/>
      <c r="Z391" s="162"/>
      <c r="AA391" s="162"/>
      <c r="AB391" s="162"/>
    </row>
    <row r="392" spans="1:28" ht="15.05" thickBot="1">
      <c r="A392" s="216">
        <v>79</v>
      </c>
      <c r="B392" s="209"/>
      <c r="C392" s="217"/>
      <c r="E392" s="218"/>
      <c r="F392" s="209"/>
      <c r="G392" s="209"/>
      <c r="I392" s="209"/>
      <c r="J392" s="209"/>
      <c r="K392" s="221"/>
      <c r="L392" s="223"/>
      <c r="M392" s="225"/>
      <c r="N392" s="231"/>
      <c r="O392" s="231"/>
      <c r="P392" s="209"/>
      <c r="R392" s="219"/>
      <c r="S392" s="227" t="str">
        <f t="shared" ref="S392" si="154">IF(R392&lt;&gt;"",SUM(X393:AB393),"")</f>
        <v/>
      </c>
      <c r="T392" s="229" t="str">
        <f t="shared" ref="T392" si="155">IF(AND(R392&lt;&gt;"",S392&lt;&gt;""),R392*S392,"")</f>
        <v/>
      </c>
      <c r="U392" s="210"/>
      <c r="W392" s="51" t="s">
        <v>72</v>
      </c>
      <c r="X392" s="153"/>
      <c r="Y392" s="153"/>
      <c r="Z392" s="153"/>
      <c r="AA392" s="153"/>
      <c r="AB392" s="153"/>
    </row>
    <row r="393" spans="1:28" ht="15.05" thickBot="1">
      <c r="A393" s="216"/>
      <c r="B393" s="209"/>
      <c r="C393" s="217"/>
      <c r="E393" s="218"/>
      <c r="F393" s="209"/>
      <c r="G393" s="209"/>
      <c r="I393" s="209"/>
      <c r="J393" s="209"/>
      <c r="K393" s="221"/>
      <c r="L393" s="223"/>
      <c r="M393" s="225"/>
      <c r="N393" s="231"/>
      <c r="O393" s="231"/>
      <c r="P393" s="209"/>
      <c r="R393" s="219"/>
      <c r="S393" s="227"/>
      <c r="T393" s="229"/>
      <c r="U393" s="210"/>
      <c r="W393" s="47" t="s">
        <v>73</v>
      </c>
      <c r="X393" s="154"/>
      <c r="Y393" s="154"/>
      <c r="Z393" s="154"/>
      <c r="AA393" s="154"/>
      <c r="AB393" s="154"/>
    </row>
    <row r="394" spans="1:28" ht="15.05" thickBot="1">
      <c r="A394" s="216"/>
      <c r="B394" s="209"/>
      <c r="C394" s="217"/>
      <c r="E394" s="218"/>
      <c r="F394" s="209"/>
      <c r="G394" s="209"/>
      <c r="I394" s="209"/>
      <c r="J394" s="209"/>
      <c r="K394" s="221"/>
      <c r="L394" s="223"/>
      <c r="M394" s="225"/>
      <c r="N394" s="231"/>
      <c r="O394" s="231"/>
      <c r="P394" s="209"/>
      <c r="R394" s="219"/>
      <c r="S394" s="227"/>
      <c r="T394" s="229"/>
      <c r="U394" s="210"/>
      <c r="W394" s="47" t="s">
        <v>57</v>
      </c>
      <c r="X394" s="155"/>
      <c r="Y394" s="155"/>
      <c r="Z394" s="155"/>
      <c r="AA394" s="155"/>
      <c r="AB394" s="155"/>
    </row>
    <row r="395" spans="1:28" ht="15.05" thickBot="1">
      <c r="A395" s="216"/>
      <c r="B395" s="209"/>
      <c r="C395" s="217"/>
      <c r="E395" s="218"/>
      <c r="F395" s="209"/>
      <c r="G395" s="209"/>
      <c r="I395" s="209"/>
      <c r="J395" s="209"/>
      <c r="K395" s="221"/>
      <c r="L395" s="223"/>
      <c r="M395" s="225"/>
      <c r="N395" s="231"/>
      <c r="O395" s="231"/>
      <c r="P395" s="209"/>
      <c r="R395" s="219"/>
      <c r="S395" s="227"/>
      <c r="T395" s="229"/>
      <c r="U395" s="210"/>
      <c r="W395" s="138" t="s">
        <v>58</v>
      </c>
      <c r="X395" s="156"/>
      <c r="Y395" s="156"/>
      <c r="Z395" s="156"/>
      <c r="AA395" s="156"/>
      <c r="AB395" s="156"/>
    </row>
    <row r="396" spans="1:28" ht="15.05" thickBot="1">
      <c r="A396" s="216"/>
      <c r="B396" s="209"/>
      <c r="C396" s="217"/>
      <c r="E396" s="218"/>
      <c r="F396" s="209"/>
      <c r="G396" s="209"/>
      <c r="I396" s="209"/>
      <c r="J396" s="209"/>
      <c r="K396" s="221"/>
      <c r="L396" s="223"/>
      <c r="M396" s="225"/>
      <c r="N396" s="231"/>
      <c r="O396" s="231"/>
      <c r="P396" s="209"/>
      <c r="R396" s="219"/>
      <c r="S396" s="227"/>
      <c r="T396" s="229"/>
      <c r="U396" s="210"/>
      <c r="W396" s="139" t="s">
        <v>8</v>
      </c>
      <c r="X396" s="157"/>
      <c r="Y396" s="157"/>
      <c r="Z396" s="157"/>
      <c r="AA396" s="157"/>
      <c r="AB396" s="157"/>
    </row>
    <row r="397" spans="1:28" ht="15.05" thickBot="1">
      <c r="A397" s="211">
        <v>80</v>
      </c>
      <c r="B397" s="220"/>
      <c r="C397" s="212"/>
      <c r="E397" s="213"/>
      <c r="F397" s="208"/>
      <c r="G397" s="208"/>
      <c r="I397" s="208"/>
      <c r="J397" s="208"/>
      <c r="K397" s="222"/>
      <c r="L397" s="224"/>
      <c r="M397" s="226"/>
      <c r="N397" s="232"/>
      <c r="O397" s="232"/>
      <c r="P397" s="208"/>
      <c r="R397" s="214"/>
      <c r="S397" s="228" t="str">
        <f t="shared" ref="S397" si="156">IF(R397&lt;&gt;"",SUM(X398:AB398),"")</f>
        <v/>
      </c>
      <c r="T397" s="230" t="str">
        <f t="shared" ref="T397" si="157">IF(AND(R397&lt;&gt;"",S397&lt;&gt;""),R397*S397,"")</f>
        <v/>
      </c>
      <c r="U397" s="215"/>
      <c r="W397" s="51" t="s">
        <v>72</v>
      </c>
      <c r="X397" s="158"/>
      <c r="Y397" s="158"/>
      <c r="Z397" s="158"/>
      <c r="AA397" s="158"/>
      <c r="AB397" s="158"/>
    </row>
    <row r="398" spans="1:28" ht="15.05" thickBot="1">
      <c r="A398" s="211"/>
      <c r="B398" s="220"/>
      <c r="C398" s="212"/>
      <c r="E398" s="213"/>
      <c r="F398" s="208"/>
      <c r="G398" s="208"/>
      <c r="I398" s="208"/>
      <c r="J398" s="208"/>
      <c r="K398" s="222"/>
      <c r="L398" s="224"/>
      <c r="M398" s="226"/>
      <c r="N398" s="232"/>
      <c r="O398" s="232"/>
      <c r="P398" s="208"/>
      <c r="R398" s="214"/>
      <c r="S398" s="228"/>
      <c r="T398" s="230"/>
      <c r="U398" s="215"/>
      <c r="W398" s="47" t="s">
        <v>73</v>
      </c>
      <c r="X398" s="159"/>
      <c r="Y398" s="159"/>
      <c r="Z398" s="159"/>
      <c r="AA398" s="159"/>
      <c r="AB398" s="159"/>
    </row>
    <row r="399" spans="1:28" ht="15.05" thickBot="1">
      <c r="A399" s="211"/>
      <c r="B399" s="220"/>
      <c r="C399" s="212"/>
      <c r="E399" s="213"/>
      <c r="F399" s="208"/>
      <c r="G399" s="208"/>
      <c r="I399" s="208"/>
      <c r="J399" s="208"/>
      <c r="K399" s="222"/>
      <c r="L399" s="224"/>
      <c r="M399" s="226"/>
      <c r="N399" s="232"/>
      <c r="O399" s="232"/>
      <c r="P399" s="208"/>
      <c r="R399" s="214"/>
      <c r="S399" s="228"/>
      <c r="T399" s="230"/>
      <c r="U399" s="215"/>
      <c r="W399" s="47" t="s">
        <v>57</v>
      </c>
      <c r="X399" s="160"/>
      <c r="Y399" s="160"/>
      <c r="Z399" s="160"/>
      <c r="AA399" s="160"/>
      <c r="AB399" s="160"/>
    </row>
    <row r="400" spans="1:28" ht="15.05" thickBot="1">
      <c r="A400" s="211"/>
      <c r="B400" s="220"/>
      <c r="C400" s="212"/>
      <c r="E400" s="213"/>
      <c r="F400" s="208"/>
      <c r="G400" s="208"/>
      <c r="I400" s="208"/>
      <c r="J400" s="208"/>
      <c r="K400" s="222"/>
      <c r="L400" s="224"/>
      <c r="M400" s="226"/>
      <c r="N400" s="232"/>
      <c r="O400" s="232"/>
      <c r="P400" s="208"/>
      <c r="R400" s="214"/>
      <c r="S400" s="228"/>
      <c r="T400" s="230"/>
      <c r="U400" s="215"/>
      <c r="W400" s="138" t="s">
        <v>58</v>
      </c>
      <c r="X400" s="161"/>
      <c r="Y400" s="161"/>
      <c r="Z400" s="161"/>
      <c r="AA400" s="161"/>
      <c r="AB400" s="161"/>
    </row>
    <row r="401" spans="1:28" ht="15.05" thickBot="1">
      <c r="A401" s="211"/>
      <c r="B401" s="220"/>
      <c r="C401" s="212"/>
      <c r="E401" s="213"/>
      <c r="F401" s="208"/>
      <c r="G401" s="208"/>
      <c r="I401" s="208"/>
      <c r="J401" s="208"/>
      <c r="K401" s="222"/>
      <c r="L401" s="224"/>
      <c r="M401" s="226"/>
      <c r="N401" s="232"/>
      <c r="O401" s="232"/>
      <c r="P401" s="208"/>
      <c r="R401" s="214"/>
      <c r="S401" s="228"/>
      <c r="T401" s="230"/>
      <c r="U401" s="215"/>
      <c r="W401" s="139" t="s">
        <v>8</v>
      </c>
      <c r="X401" s="162"/>
      <c r="Y401" s="162"/>
      <c r="Z401" s="162"/>
      <c r="AA401" s="162"/>
      <c r="AB401" s="162"/>
    </row>
    <row r="402" spans="1:28" ht="15.05" thickBot="1">
      <c r="A402" s="216">
        <v>81</v>
      </c>
      <c r="B402" s="209"/>
      <c r="C402" s="217"/>
      <c r="E402" s="218"/>
      <c r="F402" s="209"/>
      <c r="G402" s="209"/>
      <c r="I402" s="209"/>
      <c r="J402" s="209"/>
      <c r="K402" s="221"/>
      <c r="L402" s="223"/>
      <c r="M402" s="225"/>
      <c r="N402" s="231"/>
      <c r="O402" s="231"/>
      <c r="P402" s="209"/>
      <c r="R402" s="219"/>
      <c r="S402" s="227" t="str">
        <f t="shared" ref="S402" si="158">IF(R402&lt;&gt;"",SUM(X403:AB403),"")</f>
        <v/>
      </c>
      <c r="T402" s="229" t="str">
        <f t="shared" ref="T402" si="159">IF(AND(R402&lt;&gt;"",S402&lt;&gt;""),R402*S402,"")</f>
        <v/>
      </c>
      <c r="U402" s="210"/>
      <c r="W402" s="51" t="s">
        <v>72</v>
      </c>
      <c r="X402" s="153"/>
      <c r="Y402" s="153"/>
      <c r="Z402" s="153"/>
      <c r="AA402" s="153"/>
      <c r="AB402" s="153"/>
    </row>
    <row r="403" spans="1:28" ht="15.05" thickBot="1">
      <c r="A403" s="216"/>
      <c r="B403" s="209"/>
      <c r="C403" s="217"/>
      <c r="E403" s="218"/>
      <c r="F403" s="209"/>
      <c r="G403" s="209"/>
      <c r="I403" s="209"/>
      <c r="J403" s="209"/>
      <c r="K403" s="221"/>
      <c r="L403" s="223"/>
      <c r="M403" s="225"/>
      <c r="N403" s="231"/>
      <c r="O403" s="231"/>
      <c r="P403" s="209"/>
      <c r="R403" s="219"/>
      <c r="S403" s="227"/>
      <c r="T403" s="229"/>
      <c r="U403" s="210"/>
      <c r="W403" s="47" t="s">
        <v>73</v>
      </c>
      <c r="X403" s="154"/>
      <c r="Y403" s="154"/>
      <c r="Z403" s="154"/>
      <c r="AA403" s="154"/>
      <c r="AB403" s="154"/>
    </row>
    <row r="404" spans="1:28" ht="15.05" thickBot="1">
      <c r="A404" s="216"/>
      <c r="B404" s="209"/>
      <c r="C404" s="217"/>
      <c r="E404" s="218"/>
      <c r="F404" s="209"/>
      <c r="G404" s="209"/>
      <c r="I404" s="209"/>
      <c r="J404" s="209"/>
      <c r="K404" s="221"/>
      <c r="L404" s="223"/>
      <c r="M404" s="225"/>
      <c r="N404" s="231"/>
      <c r="O404" s="231"/>
      <c r="P404" s="209"/>
      <c r="R404" s="219"/>
      <c r="S404" s="227"/>
      <c r="T404" s="229"/>
      <c r="U404" s="210"/>
      <c r="W404" s="47" t="s">
        <v>57</v>
      </c>
      <c r="X404" s="155"/>
      <c r="Y404" s="155"/>
      <c r="Z404" s="155"/>
      <c r="AA404" s="155"/>
      <c r="AB404" s="155"/>
    </row>
    <row r="405" spans="1:28" ht="15.05" thickBot="1">
      <c r="A405" s="216"/>
      <c r="B405" s="209"/>
      <c r="C405" s="217"/>
      <c r="E405" s="218"/>
      <c r="F405" s="209"/>
      <c r="G405" s="209"/>
      <c r="I405" s="209"/>
      <c r="J405" s="209"/>
      <c r="K405" s="221"/>
      <c r="L405" s="223"/>
      <c r="M405" s="225"/>
      <c r="N405" s="231"/>
      <c r="O405" s="231"/>
      <c r="P405" s="209"/>
      <c r="R405" s="219"/>
      <c r="S405" s="227"/>
      <c r="T405" s="229"/>
      <c r="U405" s="210"/>
      <c r="W405" s="138" t="s">
        <v>58</v>
      </c>
      <c r="X405" s="156"/>
      <c r="Y405" s="156"/>
      <c r="Z405" s="156"/>
      <c r="AA405" s="156"/>
      <c r="AB405" s="156"/>
    </row>
    <row r="406" spans="1:28" ht="15.05" thickBot="1">
      <c r="A406" s="216"/>
      <c r="B406" s="209"/>
      <c r="C406" s="217"/>
      <c r="E406" s="218"/>
      <c r="F406" s="209"/>
      <c r="G406" s="209"/>
      <c r="I406" s="209"/>
      <c r="J406" s="209"/>
      <c r="K406" s="221"/>
      <c r="L406" s="223"/>
      <c r="M406" s="225"/>
      <c r="N406" s="231"/>
      <c r="O406" s="231"/>
      <c r="P406" s="209"/>
      <c r="R406" s="219"/>
      <c r="S406" s="227"/>
      <c r="T406" s="229"/>
      <c r="U406" s="210"/>
      <c r="W406" s="139" t="s">
        <v>8</v>
      </c>
      <c r="X406" s="157"/>
      <c r="Y406" s="157"/>
      <c r="Z406" s="157"/>
      <c r="AA406" s="157"/>
      <c r="AB406" s="157"/>
    </row>
    <row r="407" spans="1:28" ht="15.05" thickBot="1">
      <c r="A407" s="211">
        <v>82</v>
      </c>
      <c r="B407" s="220"/>
      <c r="C407" s="212"/>
      <c r="E407" s="213"/>
      <c r="F407" s="208"/>
      <c r="G407" s="208"/>
      <c r="I407" s="208"/>
      <c r="J407" s="208"/>
      <c r="K407" s="222"/>
      <c r="L407" s="224"/>
      <c r="M407" s="226"/>
      <c r="N407" s="232"/>
      <c r="O407" s="232"/>
      <c r="P407" s="208"/>
      <c r="R407" s="214"/>
      <c r="S407" s="228" t="str">
        <f t="shared" ref="S407" si="160">IF(R407&lt;&gt;"",SUM(X408:AB408),"")</f>
        <v/>
      </c>
      <c r="T407" s="230" t="str">
        <f t="shared" ref="T407" si="161">IF(AND(R407&lt;&gt;"",S407&lt;&gt;""),R407*S407,"")</f>
        <v/>
      </c>
      <c r="U407" s="215"/>
      <c r="W407" s="51" t="s">
        <v>72</v>
      </c>
      <c r="X407" s="158"/>
      <c r="Y407" s="158"/>
      <c r="Z407" s="158"/>
      <c r="AA407" s="158"/>
      <c r="AB407" s="158"/>
    </row>
    <row r="408" spans="1:28" ht="15.05" thickBot="1">
      <c r="A408" s="211"/>
      <c r="B408" s="220"/>
      <c r="C408" s="212"/>
      <c r="E408" s="213"/>
      <c r="F408" s="208"/>
      <c r="G408" s="208"/>
      <c r="I408" s="208"/>
      <c r="J408" s="208"/>
      <c r="K408" s="222"/>
      <c r="L408" s="224"/>
      <c r="M408" s="226"/>
      <c r="N408" s="232"/>
      <c r="O408" s="232"/>
      <c r="P408" s="208"/>
      <c r="R408" s="214"/>
      <c r="S408" s="228"/>
      <c r="T408" s="230"/>
      <c r="U408" s="215"/>
      <c r="W408" s="47" t="s">
        <v>73</v>
      </c>
      <c r="X408" s="159"/>
      <c r="Y408" s="159"/>
      <c r="Z408" s="159"/>
      <c r="AA408" s="159"/>
      <c r="AB408" s="159"/>
    </row>
    <row r="409" spans="1:28" ht="15.05" thickBot="1">
      <c r="A409" s="211"/>
      <c r="B409" s="220"/>
      <c r="C409" s="212"/>
      <c r="E409" s="213"/>
      <c r="F409" s="208"/>
      <c r="G409" s="208"/>
      <c r="I409" s="208"/>
      <c r="J409" s="208"/>
      <c r="K409" s="222"/>
      <c r="L409" s="224"/>
      <c r="M409" s="226"/>
      <c r="N409" s="232"/>
      <c r="O409" s="232"/>
      <c r="P409" s="208"/>
      <c r="R409" s="214"/>
      <c r="S409" s="228"/>
      <c r="T409" s="230"/>
      <c r="U409" s="215"/>
      <c r="W409" s="47" t="s">
        <v>57</v>
      </c>
      <c r="X409" s="160"/>
      <c r="Y409" s="160"/>
      <c r="Z409" s="160"/>
      <c r="AA409" s="160"/>
      <c r="AB409" s="160"/>
    </row>
    <row r="410" spans="1:28" ht="15.05" thickBot="1">
      <c r="A410" s="211"/>
      <c r="B410" s="220"/>
      <c r="C410" s="212"/>
      <c r="E410" s="213"/>
      <c r="F410" s="208"/>
      <c r="G410" s="208"/>
      <c r="I410" s="208"/>
      <c r="J410" s="208"/>
      <c r="K410" s="222"/>
      <c r="L410" s="224"/>
      <c r="M410" s="226"/>
      <c r="N410" s="232"/>
      <c r="O410" s="232"/>
      <c r="P410" s="208"/>
      <c r="R410" s="214"/>
      <c r="S410" s="228"/>
      <c r="T410" s="230"/>
      <c r="U410" s="215"/>
      <c r="W410" s="138" t="s">
        <v>58</v>
      </c>
      <c r="X410" s="161"/>
      <c r="Y410" s="161"/>
      <c r="Z410" s="161"/>
      <c r="AA410" s="161"/>
      <c r="AB410" s="161"/>
    </row>
    <row r="411" spans="1:28" ht="15.05" thickBot="1">
      <c r="A411" s="211"/>
      <c r="B411" s="220"/>
      <c r="C411" s="212"/>
      <c r="E411" s="213"/>
      <c r="F411" s="208"/>
      <c r="G411" s="208"/>
      <c r="I411" s="208"/>
      <c r="J411" s="208"/>
      <c r="K411" s="222"/>
      <c r="L411" s="224"/>
      <c r="M411" s="226"/>
      <c r="N411" s="232"/>
      <c r="O411" s="232"/>
      <c r="P411" s="208"/>
      <c r="R411" s="214"/>
      <c r="S411" s="228"/>
      <c r="T411" s="230"/>
      <c r="U411" s="215"/>
      <c r="W411" s="139" t="s">
        <v>8</v>
      </c>
      <c r="X411" s="162"/>
      <c r="Y411" s="162"/>
      <c r="Z411" s="162"/>
      <c r="AA411" s="162"/>
      <c r="AB411" s="162"/>
    </row>
    <row r="412" spans="1:28" ht="15.05" thickBot="1">
      <c r="A412" s="216">
        <v>83</v>
      </c>
      <c r="B412" s="209"/>
      <c r="C412" s="217"/>
      <c r="E412" s="218"/>
      <c r="F412" s="209"/>
      <c r="G412" s="209"/>
      <c r="I412" s="209"/>
      <c r="J412" s="209"/>
      <c r="K412" s="221"/>
      <c r="L412" s="223"/>
      <c r="M412" s="225"/>
      <c r="N412" s="231"/>
      <c r="O412" s="231"/>
      <c r="P412" s="209"/>
      <c r="R412" s="219"/>
      <c r="S412" s="227" t="str">
        <f t="shared" ref="S412" si="162">IF(R412&lt;&gt;"",SUM(X413:AB413),"")</f>
        <v/>
      </c>
      <c r="T412" s="229" t="str">
        <f t="shared" ref="T412" si="163">IF(AND(R412&lt;&gt;"",S412&lt;&gt;""),R412*S412,"")</f>
        <v/>
      </c>
      <c r="U412" s="210"/>
      <c r="W412" s="51" t="s">
        <v>72</v>
      </c>
      <c r="X412" s="153"/>
      <c r="Y412" s="153"/>
      <c r="Z412" s="153"/>
      <c r="AA412" s="153"/>
      <c r="AB412" s="153"/>
    </row>
    <row r="413" spans="1:28" ht="15.05" thickBot="1">
      <c r="A413" s="216"/>
      <c r="B413" s="209"/>
      <c r="C413" s="217"/>
      <c r="E413" s="218"/>
      <c r="F413" s="209"/>
      <c r="G413" s="209"/>
      <c r="I413" s="209"/>
      <c r="J413" s="209"/>
      <c r="K413" s="221"/>
      <c r="L413" s="223"/>
      <c r="M413" s="225"/>
      <c r="N413" s="231"/>
      <c r="O413" s="231"/>
      <c r="P413" s="209"/>
      <c r="R413" s="219"/>
      <c r="S413" s="227"/>
      <c r="T413" s="229"/>
      <c r="U413" s="210"/>
      <c r="W413" s="47" t="s">
        <v>73</v>
      </c>
      <c r="X413" s="154"/>
      <c r="Y413" s="154"/>
      <c r="Z413" s="154"/>
      <c r="AA413" s="154"/>
      <c r="AB413" s="154"/>
    </row>
    <row r="414" spans="1:28" ht="15.05" thickBot="1">
      <c r="A414" s="216"/>
      <c r="B414" s="209"/>
      <c r="C414" s="217"/>
      <c r="E414" s="218"/>
      <c r="F414" s="209"/>
      <c r="G414" s="209"/>
      <c r="I414" s="209"/>
      <c r="J414" s="209"/>
      <c r="K414" s="221"/>
      <c r="L414" s="223"/>
      <c r="M414" s="225"/>
      <c r="N414" s="231"/>
      <c r="O414" s="231"/>
      <c r="P414" s="209"/>
      <c r="R414" s="219"/>
      <c r="S414" s="227"/>
      <c r="T414" s="229"/>
      <c r="U414" s="210"/>
      <c r="W414" s="47" t="s">
        <v>57</v>
      </c>
      <c r="X414" s="155"/>
      <c r="Y414" s="155"/>
      <c r="Z414" s="155"/>
      <c r="AA414" s="155"/>
      <c r="AB414" s="155"/>
    </row>
    <row r="415" spans="1:28" ht="15.05" thickBot="1">
      <c r="A415" s="216"/>
      <c r="B415" s="209"/>
      <c r="C415" s="217"/>
      <c r="E415" s="218"/>
      <c r="F415" s="209"/>
      <c r="G415" s="209"/>
      <c r="I415" s="209"/>
      <c r="J415" s="209"/>
      <c r="K415" s="221"/>
      <c r="L415" s="223"/>
      <c r="M415" s="225"/>
      <c r="N415" s="231"/>
      <c r="O415" s="231"/>
      <c r="P415" s="209"/>
      <c r="R415" s="219"/>
      <c r="S415" s="227"/>
      <c r="T415" s="229"/>
      <c r="U415" s="210"/>
      <c r="W415" s="138" t="s">
        <v>58</v>
      </c>
      <c r="X415" s="156"/>
      <c r="Y415" s="156"/>
      <c r="Z415" s="156"/>
      <c r="AA415" s="156"/>
      <c r="AB415" s="156"/>
    </row>
    <row r="416" spans="1:28" ht="15.05" thickBot="1">
      <c r="A416" s="216"/>
      <c r="B416" s="209"/>
      <c r="C416" s="217"/>
      <c r="E416" s="218"/>
      <c r="F416" s="209"/>
      <c r="G416" s="209"/>
      <c r="I416" s="209"/>
      <c r="J416" s="209"/>
      <c r="K416" s="221"/>
      <c r="L416" s="223"/>
      <c r="M416" s="225"/>
      <c r="N416" s="231"/>
      <c r="O416" s="231"/>
      <c r="P416" s="209"/>
      <c r="R416" s="219"/>
      <c r="S416" s="227"/>
      <c r="T416" s="229"/>
      <c r="U416" s="210"/>
      <c r="W416" s="139" t="s">
        <v>8</v>
      </c>
      <c r="X416" s="157"/>
      <c r="Y416" s="157"/>
      <c r="Z416" s="157"/>
      <c r="AA416" s="157"/>
      <c r="AB416" s="157"/>
    </row>
    <row r="417" spans="1:28" ht="15.05" thickBot="1">
      <c r="A417" s="211">
        <v>84</v>
      </c>
      <c r="B417" s="220"/>
      <c r="C417" s="212"/>
      <c r="E417" s="213"/>
      <c r="F417" s="208"/>
      <c r="G417" s="208"/>
      <c r="I417" s="208"/>
      <c r="J417" s="208"/>
      <c r="K417" s="222"/>
      <c r="L417" s="224"/>
      <c r="M417" s="226"/>
      <c r="N417" s="232"/>
      <c r="O417" s="232"/>
      <c r="P417" s="208"/>
      <c r="R417" s="214"/>
      <c r="S417" s="228" t="str">
        <f t="shared" ref="S417" si="164">IF(R417&lt;&gt;"",SUM(X418:AB418),"")</f>
        <v/>
      </c>
      <c r="T417" s="230" t="str">
        <f t="shared" ref="T417" si="165">IF(AND(R417&lt;&gt;"",S417&lt;&gt;""),R417*S417,"")</f>
        <v/>
      </c>
      <c r="U417" s="215"/>
      <c r="W417" s="51" t="s">
        <v>72</v>
      </c>
      <c r="X417" s="158"/>
      <c r="Y417" s="158"/>
      <c r="Z417" s="158"/>
      <c r="AA417" s="158"/>
      <c r="AB417" s="158"/>
    </row>
    <row r="418" spans="1:28" ht="15.05" thickBot="1">
      <c r="A418" s="211"/>
      <c r="B418" s="220"/>
      <c r="C418" s="212"/>
      <c r="E418" s="213"/>
      <c r="F418" s="208"/>
      <c r="G418" s="208"/>
      <c r="I418" s="208"/>
      <c r="J418" s="208"/>
      <c r="K418" s="222"/>
      <c r="L418" s="224"/>
      <c r="M418" s="226"/>
      <c r="N418" s="232"/>
      <c r="O418" s="232"/>
      <c r="P418" s="208"/>
      <c r="R418" s="214"/>
      <c r="S418" s="228"/>
      <c r="T418" s="230"/>
      <c r="U418" s="215"/>
      <c r="W418" s="47" t="s">
        <v>73</v>
      </c>
      <c r="X418" s="159"/>
      <c r="Y418" s="159"/>
      <c r="Z418" s="159"/>
      <c r="AA418" s="159"/>
      <c r="AB418" s="159"/>
    </row>
    <row r="419" spans="1:28" ht="15.05" thickBot="1">
      <c r="A419" s="211"/>
      <c r="B419" s="220"/>
      <c r="C419" s="212"/>
      <c r="E419" s="213"/>
      <c r="F419" s="208"/>
      <c r="G419" s="208"/>
      <c r="I419" s="208"/>
      <c r="J419" s="208"/>
      <c r="K419" s="222"/>
      <c r="L419" s="224"/>
      <c r="M419" s="226"/>
      <c r="N419" s="232"/>
      <c r="O419" s="232"/>
      <c r="P419" s="208"/>
      <c r="R419" s="214"/>
      <c r="S419" s="228"/>
      <c r="T419" s="230"/>
      <c r="U419" s="215"/>
      <c r="W419" s="47" t="s">
        <v>57</v>
      </c>
      <c r="X419" s="160"/>
      <c r="Y419" s="160"/>
      <c r="Z419" s="160"/>
      <c r="AA419" s="160"/>
      <c r="AB419" s="160"/>
    </row>
    <row r="420" spans="1:28" ht="15.05" thickBot="1">
      <c r="A420" s="211"/>
      <c r="B420" s="220"/>
      <c r="C420" s="212"/>
      <c r="E420" s="213"/>
      <c r="F420" s="208"/>
      <c r="G420" s="208"/>
      <c r="I420" s="208"/>
      <c r="J420" s="208"/>
      <c r="K420" s="222"/>
      <c r="L420" s="224"/>
      <c r="M420" s="226"/>
      <c r="N420" s="232"/>
      <c r="O420" s="232"/>
      <c r="P420" s="208"/>
      <c r="R420" s="214"/>
      <c r="S420" s="228"/>
      <c r="T420" s="230"/>
      <c r="U420" s="215"/>
      <c r="W420" s="138" t="s">
        <v>58</v>
      </c>
      <c r="X420" s="161"/>
      <c r="Y420" s="161"/>
      <c r="Z420" s="161"/>
      <c r="AA420" s="161"/>
      <c r="AB420" s="161"/>
    </row>
    <row r="421" spans="1:28" ht="15.05" thickBot="1">
      <c r="A421" s="211"/>
      <c r="B421" s="220"/>
      <c r="C421" s="212"/>
      <c r="E421" s="213"/>
      <c r="F421" s="208"/>
      <c r="G421" s="208"/>
      <c r="I421" s="208"/>
      <c r="J421" s="208"/>
      <c r="K421" s="222"/>
      <c r="L421" s="224"/>
      <c r="M421" s="226"/>
      <c r="N421" s="232"/>
      <c r="O421" s="232"/>
      <c r="P421" s="208"/>
      <c r="R421" s="214"/>
      <c r="S421" s="228"/>
      <c r="T421" s="230"/>
      <c r="U421" s="215"/>
      <c r="W421" s="139" t="s">
        <v>8</v>
      </c>
      <c r="X421" s="162"/>
      <c r="Y421" s="162"/>
      <c r="Z421" s="162"/>
      <c r="AA421" s="162"/>
      <c r="AB421" s="162"/>
    </row>
    <row r="422" spans="1:28" ht="15.05" thickBot="1">
      <c r="A422" s="216">
        <v>85</v>
      </c>
      <c r="B422" s="209"/>
      <c r="C422" s="217"/>
      <c r="E422" s="218"/>
      <c r="F422" s="209"/>
      <c r="G422" s="209"/>
      <c r="I422" s="209"/>
      <c r="J422" s="209"/>
      <c r="K422" s="221"/>
      <c r="L422" s="223"/>
      <c r="M422" s="225"/>
      <c r="N422" s="231"/>
      <c r="O422" s="231"/>
      <c r="P422" s="209"/>
      <c r="R422" s="219"/>
      <c r="S422" s="227" t="str">
        <f t="shared" ref="S422" si="166">IF(R422&lt;&gt;"",SUM(X423:AB423),"")</f>
        <v/>
      </c>
      <c r="T422" s="229" t="str">
        <f t="shared" ref="T422" si="167">IF(AND(R422&lt;&gt;"",S422&lt;&gt;""),R422*S422,"")</f>
        <v/>
      </c>
      <c r="U422" s="210"/>
      <c r="W422" s="51" t="s">
        <v>72</v>
      </c>
      <c r="X422" s="153"/>
      <c r="Y422" s="153"/>
      <c r="Z422" s="153"/>
      <c r="AA422" s="153"/>
      <c r="AB422" s="153"/>
    </row>
    <row r="423" spans="1:28" ht="15.05" thickBot="1">
      <c r="A423" s="216"/>
      <c r="B423" s="209"/>
      <c r="C423" s="217"/>
      <c r="E423" s="218"/>
      <c r="F423" s="209"/>
      <c r="G423" s="209"/>
      <c r="I423" s="209"/>
      <c r="J423" s="209"/>
      <c r="K423" s="221"/>
      <c r="L423" s="223"/>
      <c r="M423" s="225"/>
      <c r="N423" s="231"/>
      <c r="O423" s="231"/>
      <c r="P423" s="209"/>
      <c r="R423" s="219"/>
      <c r="S423" s="227"/>
      <c r="T423" s="229"/>
      <c r="U423" s="210"/>
      <c r="W423" s="47" t="s">
        <v>73</v>
      </c>
      <c r="X423" s="154"/>
      <c r="Y423" s="154"/>
      <c r="Z423" s="154"/>
      <c r="AA423" s="154"/>
      <c r="AB423" s="154"/>
    </row>
    <row r="424" spans="1:28" ht="15.05" thickBot="1">
      <c r="A424" s="216"/>
      <c r="B424" s="209"/>
      <c r="C424" s="217"/>
      <c r="E424" s="218"/>
      <c r="F424" s="209"/>
      <c r="G424" s="209"/>
      <c r="I424" s="209"/>
      <c r="J424" s="209"/>
      <c r="K424" s="221"/>
      <c r="L424" s="223"/>
      <c r="M424" s="225"/>
      <c r="N424" s="231"/>
      <c r="O424" s="231"/>
      <c r="P424" s="209"/>
      <c r="R424" s="219"/>
      <c r="S424" s="227"/>
      <c r="T424" s="229"/>
      <c r="U424" s="210"/>
      <c r="W424" s="47" t="s">
        <v>57</v>
      </c>
      <c r="X424" s="155"/>
      <c r="Y424" s="155"/>
      <c r="Z424" s="155"/>
      <c r="AA424" s="155"/>
      <c r="AB424" s="155"/>
    </row>
    <row r="425" spans="1:28" ht="15.05" thickBot="1">
      <c r="A425" s="216"/>
      <c r="B425" s="209"/>
      <c r="C425" s="217"/>
      <c r="E425" s="218"/>
      <c r="F425" s="209"/>
      <c r="G425" s="209"/>
      <c r="I425" s="209"/>
      <c r="J425" s="209"/>
      <c r="K425" s="221"/>
      <c r="L425" s="223"/>
      <c r="M425" s="225"/>
      <c r="N425" s="231"/>
      <c r="O425" s="231"/>
      <c r="P425" s="209"/>
      <c r="R425" s="219"/>
      <c r="S425" s="227"/>
      <c r="T425" s="229"/>
      <c r="U425" s="210"/>
      <c r="W425" s="138" t="s">
        <v>58</v>
      </c>
      <c r="X425" s="156"/>
      <c r="Y425" s="156"/>
      <c r="Z425" s="156"/>
      <c r="AA425" s="156"/>
      <c r="AB425" s="156"/>
    </row>
    <row r="426" spans="1:28" ht="15.05" thickBot="1">
      <c r="A426" s="216"/>
      <c r="B426" s="209"/>
      <c r="C426" s="217"/>
      <c r="E426" s="218"/>
      <c r="F426" s="209"/>
      <c r="G426" s="209"/>
      <c r="I426" s="209"/>
      <c r="J426" s="209"/>
      <c r="K426" s="221"/>
      <c r="L426" s="223"/>
      <c r="M426" s="225"/>
      <c r="N426" s="231"/>
      <c r="O426" s="231"/>
      <c r="P426" s="209"/>
      <c r="R426" s="219"/>
      <c r="S426" s="227"/>
      <c r="T426" s="229"/>
      <c r="U426" s="210"/>
      <c r="W426" s="139" t="s">
        <v>8</v>
      </c>
      <c r="X426" s="157"/>
      <c r="Y426" s="157"/>
      <c r="Z426" s="157"/>
      <c r="AA426" s="157"/>
      <c r="AB426" s="157"/>
    </row>
    <row r="427" spans="1:28" ht="15.05" thickBot="1">
      <c r="A427" s="211">
        <v>86</v>
      </c>
      <c r="B427" s="220"/>
      <c r="C427" s="212"/>
      <c r="E427" s="213"/>
      <c r="F427" s="208"/>
      <c r="G427" s="208"/>
      <c r="I427" s="208"/>
      <c r="J427" s="208"/>
      <c r="K427" s="222"/>
      <c r="L427" s="224"/>
      <c r="M427" s="226"/>
      <c r="N427" s="232"/>
      <c r="O427" s="232"/>
      <c r="P427" s="208"/>
      <c r="R427" s="214"/>
      <c r="S427" s="228" t="str">
        <f t="shared" ref="S427" si="168">IF(R427&lt;&gt;"",SUM(X428:AB428),"")</f>
        <v/>
      </c>
      <c r="T427" s="230" t="str">
        <f t="shared" ref="T427" si="169">IF(AND(R427&lt;&gt;"",S427&lt;&gt;""),R427*S427,"")</f>
        <v/>
      </c>
      <c r="U427" s="215"/>
      <c r="W427" s="51" t="s">
        <v>72</v>
      </c>
      <c r="X427" s="158"/>
      <c r="Y427" s="158"/>
      <c r="Z427" s="158"/>
      <c r="AA427" s="158"/>
      <c r="AB427" s="158"/>
    </row>
    <row r="428" spans="1:28" ht="15.05" thickBot="1">
      <c r="A428" s="211"/>
      <c r="B428" s="220"/>
      <c r="C428" s="212"/>
      <c r="E428" s="213"/>
      <c r="F428" s="208"/>
      <c r="G428" s="208"/>
      <c r="I428" s="208"/>
      <c r="J428" s="208"/>
      <c r="K428" s="222"/>
      <c r="L428" s="224"/>
      <c r="M428" s="226"/>
      <c r="N428" s="232"/>
      <c r="O428" s="232"/>
      <c r="P428" s="208"/>
      <c r="R428" s="214"/>
      <c r="S428" s="228"/>
      <c r="T428" s="230"/>
      <c r="U428" s="215"/>
      <c r="W428" s="47" t="s">
        <v>73</v>
      </c>
      <c r="X428" s="159"/>
      <c r="Y428" s="159"/>
      <c r="Z428" s="159"/>
      <c r="AA428" s="159"/>
      <c r="AB428" s="159"/>
    </row>
    <row r="429" spans="1:28" ht="15.05" thickBot="1">
      <c r="A429" s="211"/>
      <c r="B429" s="220"/>
      <c r="C429" s="212"/>
      <c r="E429" s="213"/>
      <c r="F429" s="208"/>
      <c r="G429" s="208"/>
      <c r="I429" s="208"/>
      <c r="J429" s="208"/>
      <c r="K429" s="222"/>
      <c r="L429" s="224"/>
      <c r="M429" s="226"/>
      <c r="N429" s="232"/>
      <c r="O429" s="232"/>
      <c r="P429" s="208"/>
      <c r="R429" s="214"/>
      <c r="S429" s="228"/>
      <c r="T429" s="230"/>
      <c r="U429" s="215"/>
      <c r="W429" s="47" t="s">
        <v>57</v>
      </c>
      <c r="X429" s="160"/>
      <c r="Y429" s="160"/>
      <c r="Z429" s="160"/>
      <c r="AA429" s="160"/>
      <c r="AB429" s="160"/>
    </row>
    <row r="430" spans="1:28" ht="15.05" thickBot="1">
      <c r="A430" s="211"/>
      <c r="B430" s="220"/>
      <c r="C430" s="212"/>
      <c r="E430" s="213"/>
      <c r="F430" s="208"/>
      <c r="G430" s="208"/>
      <c r="I430" s="208"/>
      <c r="J430" s="208"/>
      <c r="K430" s="222"/>
      <c r="L430" s="224"/>
      <c r="M430" s="226"/>
      <c r="N430" s="232"/>
      <c r="O430" s="232"/>
      <c r="P430" s="208"/>
      <c r="R430" s="214"/>
      <c r="S430" s="228"/>
      <c r="T430" s="230"/>
      <c r="U430" s="215"/>
      <c r="W430" s="138" t="s">
        <v>58</v>
      </c>
      <c r="X430" s="161"/>
      <c r="Y430" s="161"/>
      <c r="Z430" s="161"/>
      <c r="AA430" s="161"/>
      <c r="AB430" s="161"/>
    </row>
    <row r="431" spans="1:28" ht="15.05" thickBot="1">
      <c r="A431" s="211"/>
      <c r="B431" s="220"/>
      <c r="C431" s="212"/>
      <c r="E431" s="213"/>
      <c r="F431" s="208"/>
      <c r="G431" s="208"/>
      <c r="I431" s="208"/>
      <c r="J431" s="208"/>
      <c r="K431" s="222"/>
      <c r="L431" s="224"/>
      <c r="M431" s="226"/>
      <c r="N431" s="232"/>
      <c r="O431" s="232"/>
      <c r="P431" s="208"/>
      <c r="R431" s="214"/>
      <c r="S431" s="228"/>
      <c r="T431" s="230"/>
      <c r="U431" s="215"/>
      <c r="W431" s="139" t="s">
        <v>8</v>
      </c>
      <c r="X431" s="162"/>
      <c r="Y431" s="162"/>
      <c r="Z431" s="162"/>
      <c r="AA431" s="162"/>
      <c r="AB431" s="162"/>
    </row>
    <row r="432" spans="1:28" ht="15.05" thickBot="1">
      <c r="A432" s="216">
        <v>87</v>
      </c>
      <c r="B432" s="209"/>
      <c r="C432" s="217"/>
      <c r="E432" s="218"/>
      <c r="F432" s="209"/>
      <c r="G432" s="209"/>
      <c r="I432" s="209"/>
      <c r="J432" s="209"/>
      <c r="K432" s="221"/>
      <c r="L432" s="223"/>
      <c r="M432" s="225"/>
      <c r="N432" s="231"/>
      <c r="O432" s="231"/>
      <c r="P432" s="209"/>
      <c r="R432" s="219"/>
      <c r="S432" s="227" t="str">
        <f t="shared" ref="S432" si="170">IF(R432&lt;&gt;"",SUM(X433:AB433),"")</f>
        <v/>
      </c>
      <c r="T432" s="229" t="str">
        <f t="shared" ref="T432" si="171">IF(AND(R432&lt;&gt;"",S432&lt;&gt;""),R432*S432,"")</f>
        <v/>
      </c>
      <c r="U432" s="210"/>
      <c r="W432" s="51" t="s">
        <v>72</v>
      </c>
      <c r="X432" s="153"/>
      <c r="Y432" s="153"/>
      <c r="Z432" s="153"/>
      <c r="AA432" s="153"/>
      <c r="AB432" s="153"/>
    </row>
    <row r="433" spans="1:28" ht="15.05" thickBot="1">
      <c r="A433" s="216"/>
      <c r="B433" s="209"/>
      <c r="C433" s="217"/>
      <c r="E433" s="218"/>
      <c r="F433" s="209"/>
      <c r="G433" s="209"/>
      <c r="I433" s="209"/>
      <c r="J433" s="209"/>
      <c r="K433" s="221"/>
      <c r="L433" s="223"/>
      <c r="M433" s="225"/>
      <c r="N433" s="231"/>
      <c r="O433" s="231"/>
      <c r="P433" s="209"/>
      <c r="R433" s="219"/>
      <c r="S433" s="227"/>
      <c r="T433" s="229"/>
      <c r="U433" s="210"/>
      <c r="W433" s="47" t="s">
        <v>73</v>
      </c>
      <c r="X433" s="154"/>
      <c r="Y433" s="154"/>
      <c r="Z433" s="154"/>
      <c r="AA433" s="154"/>
      <c r="AB433" s="154"/>
    </row>
    <row r="434" spans="1:28" ht="15.05" thickBot="1">
      <c r="A434" s="216"/>
      <c r="B434" s="209"/>
      <c r="C434" s="217"/>
      <c r="E434" s="218"/>
      <c r="F434" s="209"/>
      <c r="G434" s="209"/>
      <c r="I434" s="209"/>
      <c r="J434" s="209"/>
      <c r="K434" s="221"/>
      <c r="L434" s="223"/>
      <c r="M434" s="225"/>
      <c r="N434" s="231"/>
      <c r="O434" s="231"/>
      <c r="P434" s="209"/>
      <c r="R434" s="219"/>
      <c r="S434" s="227"/>
      <c r="T434" s="229"/>
      <c r="U434" s="210"/>
      <c r="W434" s="47" t="s">
        <v>57</v>
      </c>
      <c r="X434" s="155"/>
      <c r="Y434" s="155"/>
      <c r="Z434" s="155"/>
      <c r="AA434" s="155"/>
      <c r="AB434" s="155"/>
    </row>
    <row r="435" spans="1:28" ht="15.05" thickBot="1">
      <c r="A435" s="216"/>
      <c r="B435" s="209"/>
      <c r="C435" s="217"/>
      <c r="E435" s="218"/>
      <c r="F435" s="209"/>
      <c r="G435" s="209"/>
      <c r="I435" s="209"/>
      <c r="J435" s="209"/>
      <c r="K435" s="221"/>
      <c r="L435" s="223"/>
      <c r="M435" s="225"/>
      <c r="N435" s="231"/>
      <c r="O435" s="231"/>
      <c r="P435" s="209"/>
      <c r="R435" s="219"/>
      <c r="S435" s="227"/>
      <c r="T435" s="229"/>
      <c r="U435" s="210"/>
      <c r="W435" s="138" t="s">
        <v>58</v>
      </c>
      <c r="X435" s="156"/>
      <c r="Y435" s="156"/>
      <c r="Z435" s="156"/>
      <c r="AA435" s="156"/>
      <c r="AB435" s="156"/>
    </row>
    <row r="436" spans="1:28" ht="15.05" thickBot="1">
      <c r="A436" s="216"/>
      <c r="B436" s="209"/>
      <c r="C436" s="217"/>
      <c r="E436" s="218"/>
      <c r="F436" s="209"/>
      <c r="G436" s="209"/>
      <c r="I436" s="209"/>
      <c r="J436" s="209"/>
      <c r="K436" s="221"/>
      <c r="L436" s="223"/>
      <c r="M436" s="225"/>
      <c r="N436" s="231"/>
      <c r="O436" s="231"/>
      <c r="P436" s="209"/>
      <c r="R436" s="219"/>
      <c r="S436" s="227"/>
      <c r="T436" s="229"/>
      <c r="U436" s="210"/>
      <c r="W436" s="139" t="s">
        <v>8</v>
      </c>
      <c r="X436" s="157"/>
      <c r="Y436" s="157"/>
      <c r="Z436" s="157"/>
      <c r="AA436" s="157"/>
      <c r="AB436" s="157"/>
    </row>
    <row r="437" spans="1:28" ht="15.05" thickBot="1">
      <c r="A437" s="211">
        <v>88</v>
      </c>
      <c r="B437" s="220"/>
      <c r="C437" s="212"/>
      <c r="E437" s="213"/>
      <c r="F437" s="208"/>
      <c r="G437" s="208"/>
      <c r="I437" s="208"/>
      <c r="J437" s="208"/>
      <c r="K437" s="222"/>
      <c r="L437" s="224"/>
      <c r="M437" s="226"/>
      <c r="N437" s="232"/>
      <c r="O437" s="232"/>
      <c r="P437" s="208"/>
      <c r="R437" s="214"/>
      <c r="S437" s="228" t="str">
        <f t="shared" ref="S437" si="172">IF(R437&lt;&gt;"",SUM(X438:AB438),"")</f>
        <v/>
      </c>
      <c r="T437" s="230" t="str">
        <f t="shared" ref="T437" si="173">IF(AND(R437&lt;&gt;"",S437&lt;&gt;""),R437*S437,"")</f>
        <v/>
      </c>
      <c r="U437" s="215"/>
      <c r="W437" s="51" t="s">
        <v>72</v>
      </c>
      <c r="X437" s="158"/>
      <c r="Y437" s="158"/>
      <c r="Z437" s="158"/>
      <c r="AA437" s="158"/>
      <c r="AB437" s="158"/>
    </row>
    <row r="438" spans="1:28" ht="15.05" thickBot="1">
      <c r="A438" s="211"/>
      <c r="B438" s="220"/>
      <c r="C438" s="212"/>
      <c r="E438" s="213"/>
      <c r="F438" s="208"/>
      <c r="G438" s="208"/>
      <c r="I438" s="208"/>
      <c r="J438" s="208"/>
      <c r="K438" s="222"/>
      <c r="L438" s="224"/>
      <c r="M438" s="226"/>
      <c r="N438" s="232"/>
      <c r="O438" s="232"/>
      <c r="P438" s="208"/>
      <c r="R438" s="214"/>
      <c r="S438" s="228"/>
      <c r="T438" s="230"/>
      <c r="U438" s="215"/>
      <c r="W438" s="47" t="s">
        <v>73</v>
      </c>
      <c r="X438" s="159"/>
      <c r="Y438" s="159"/>
      <c r="Z438" s="159"/>
      <c r="AA438" s="159"/>
      <c r="AB438" s="159"/>
    </row>
    <row r="439" spans="1:28" ht="15.05" thickBot="1">
      <c r="A439" s="211"/>
      <c r="B439" s="220"/>
      <c r="C439" s="212"/>
      <c r="E439" s="213"/>
      <c r="F439" s="208"/>
      <c r="G439" s="208"/>
      <c r="I439" s="208"/>
      <c r="J439" s="208"/>
      <c r="K439" s="222"/>
      <c r="L439" s="224"/>
      <c r="M439" s="226"/>
      <c r="N439" s="232"/>
      <c r="O439" s="232"/>
      <c r="P439" s="208"/>
      <c r="R439" s="214"/>
      <c r="S439" s="228"/>
      <c r="T439" s="230"/>
      <c r="U439" s="215"/>
      <c r="W439" s="47" t="s">
        <v>57</v>
      </c>
      <c r="X439" s="160"/>
      <c r="Y439" s="160"/>
      <c r="Z439" s="160"/>
      <c r="AA439" s="160"/>
      <c r="AB439" s="160"/>
    </row>
    <row r="440" spans="1:28" ht="15.05" thickBot="1">
      <c r="A440" s="211"/>
      <c r="B440" s="220"/>
      <c r="C440" s="212"/>
      <c r="E440" s="213"/>
      <c r="F440" s="208"/>
      <c r="G440" s="208"/>
      <c r="I440" s="208"/>
      <c r="J440" s="208"/>
      <c r="K440" s="222"/>
      <c r="L440" s="224"/>
      <c r="M440" s="226"/>
      <c r="N440" s="232"/>
      <c r="O440" s="232"/>
      <c r="P440" s="208"/>
      <c r="R440" s="214"/>
      <c r="S440" s="228"/>
      <c r="T440" s="230"/>
      <c r="U440" s="215"/>
      <c r="W440" s="138" t="s">
        <v>58</v>
      </c>
      <c r="X440" s="161"/>
      <c r="Y440" s="161"/>
      <c r="Z440" s="161"/>
      <c r="AA440" s="161"/>
      <c r="AB440" s="161"/>
    </row>
    <row r="441" spans="1:28" ht="15.05" thickBot="1">
      <c r="A441" s="211"/>
      <c r="B441" s="220"/>
      <c r="C441" s="212"/>
      <c r="E441" s="213"/>
      <c r="F441" s="208"/>
      <c r="G441" s="208"/>
      <c r="I441" s="208"/>
      <c r="J441" s="208"/>
      <c r="K441" s="222"/>
      <c r="L441" s="224"/>
      <c r="M441" s="226"/>
      <c r="N441" s="232"/>
      <c r="O441" s="232"/>
      <c r="P441" s="208"/>
      <c r="R441" s="214"/>
      <c r="S441" s="228"/>
      <c r="T441" s="230"/>
      <c r="U441" s="215"/>
      <c r="W441" s="139" t="s">
        <v>8</v>
      </c>
      <c r="X441" s="162"/>
      <c r="Y441" s="162"/>
      <c r="Z441" s="162"/>
      <c r="AA441" s="162"/>
      <c r="AB441" s="162"/>
    </row>
    <row r="442" spans="1:28" ht="15.05" thickBot="1">
      <c r="A442" s="216">
        <v>89</v>
      </c>
      <c r="B442" s="209"/>
      <c r="C442" s="217"/>
      <c r="E442" s="218"/>
      <c r="F442" s="209"/>
      <c r="G442" s="209"/>
      <c r="I442" s="209"/>
      <c r="J442" s="209"/>
      <c r="K442" s="221"/>
      <c r="L442" s="223"/>
      <c r="M442" s="225"/>
      <c r="N442" s="231"/>
      <c r="O442" s="231"/>
      <c r="P442" s="209"/>
      <c r="R442" s="219"/>
      <c r="S442" s="227" t="str">
        <f t="shared" ref="S442" si="174">IF(R442&lt;&gt;"",SUM(X443:AB443),"")</f>
        <v/>
      </c>
      <c r="T442" s="229" t="str">
        <f t="shared" ref="T442" si="175">IF(AND(R442&lt;&gt;"",S442&lt;&gt;""),R442*S442,"")</f>
        <v/>
      </c>
      <c r="U442" s="210"/>
      <c r="W442" s="51" t="s">
        <v>72</v>
      </c>
      <c r="X442" s="153"/>
      <c r="Y442" s="153"/>
      <c r="Z442" s="153"/>
      <c r="AA442" s="153"/>
      <c r="AB442" s="153"/>
    </row>
    <row r="443" spans="1:28" ht="15.05" thickBot="1">
      <c r="A443" s="216"/>
      <c r="B443" s="209"/>
      <c r="C443" s="217"/>
      <c r="E443" s="218"/>
      <c r="F443" s="209"/>
      <c r="G443" s="209"/>
      <c r="I443" s="209"/>
      <c r="J443" s="209"/>
      <c r="K443" s="221"/>
      <c r="L443" s="223"/>
      <c r="M443" s="225"/>
      <c r="N443" s="231"/>
      <c r="O443" s="231"/>
      <c r="P443" s="209"/>
      <c r="R443" s="219"/>
      <c r="S443" s="227"/>
      <c r="T443" s="229"/>
      <c r="U443" s="210"/>
      <c r="W443" s="47" t="s">
        <v>73</v>
      </c>
      <c r="X443" s="154"/>
      <c r="Y443" s="154"/>
      <c r="Z443" s="154"/>
      <c r="AA443" s="154"/>
      <c r="AB443" s="154"/>
    </row>
    <row r="444" spans="1:28" ht="15.05" thickBot="1">
      <c r="A444" s="216"/>
      <c r="B444" s="209"/>
      <c r="C444" s="217"/>
      <c r="E444" s="218"/>
      <c r="F444" s="209"/>
      <c r="G444" s="209"/>
      <c r="I444" s="209"/>
      <c r="J444" s="209"/>
      <c r="K444" s="221"/>
      <c r="L444" s="223"/>
      <c r="M444" s="225"/>
      <c r="N444" s="231"/>
      <c r="O444" s="231"/>
      <c r="P444" s="209"/>
      <c r="R444" s="219"/>
      <c r="S444" s="227"/>
      <c r="T444" s="229"/>
      <c r="U444" s="210"/>
      <c r="W444" s="47" t="s">
        <v>57</v>
      </c>
      <c r="X444" s="155"/>
      <c r="Y444" s="155"/>
      <c r="Z444" s="155"/>
      <c r="AA444" s="155"/>
      <c r="AB444" s="155"/>
    </row>
    <row r="445" spans="1:28" ht="15.05" thickBot="1">
      <c r="A445" s="216"/>
      <c r="B445" s="209"/>
      <c r="C445" s="217"/>
      <c r="E445" s="218"/>
      <c r="F445" s="209"/>
      <c r="G445" s="209"/>
      <c r="I445" s="209"/>
      <c r="J445" s="209"/>
      <c r="K445" s="221"/>
      <c r="L445" s="223"/>
      <c r="M445" s="225"/>
      <c r="N445" s="231"/>
      <c r="O445" s="231"/>
      <c r="P445" s="209"/>
      <c r="R445" s="219"/>
      <c r="S445" s="227"/>
      <c r="T445" s="229"/>
      <c r="U445" s="210"/>
      <c r="W445" s="138" t="s">
        <v>58</v>
      </c>
      <c r="X445" s="156"/>
      <c r="Y445" s="156"/>
      <c r="Z445" s="156"/>
      <c r="AA445" s="156"/>
      <c r="AB445" s="156"/>
    </row>
    <row r="446" spans="1:28" ht="15.05" thickBot="1">
      <c r="A446" s="216"/>
      <c r="B446" s="209"/>
      <c r="C446" s="217"/>
      <c r="E446" s="218"/>
      <c r="F446" s="209"/>
      <c r="G446" s="209"/>
      <c r="I446" s="209"/>
      <c r="J446" s="209"/>
      <c r="K446" s="221"/>
      <c r="L446" s="223"/>
      <c r="M446" s="225"/>
      <c r="N446" s="231"/>
      <c r="O446" s="231"/>
      <c r="P446" s="209"/>
      <c r="R446" s="219"/>
      <c r="S446" s="227"/>
      <c r="T446" s="229"/>
      <c r="U446" s="210"/>
      <c r="W446" s="139" t="s">
        <v>8</v>
      </c>
      <c r="X446" s="157"/>
      <c r="Y446" s="157"/>
      <c r="Z446" s="157"/>
      <c r="AA446" s="157"/>
      <c r="AB446" s="157"/>
    </row>
    <row r="447" spans="1:28" ht="15.05" thickBot="1">
      <c r="A447" s="211">
        <v>90</v>
      </c>
      <c r="B447" s="220"/>
      <c r="C447" s="212"/>
      <c r="E447" s="213"/>
      <c r="F447" s="208"/>
      <c r="G447" s="208"/>
      <c r="I447" s="208"/>
      <c r="J447" s="208"/>
      <c r="K447" s="222"/>
      <c r="L447" s="224"/>
      <c r="M447" s="226"/>
      <c r="N447" s="232"/>
      <c r="O447" s="232"/>
      <c r="P447" s="208"/>
      <c r="R447" s="214"/>
      <c r="S447" s="228" t="str">
        <f t="shared" ref="S447" si="176">IF(R447&lt;&gt;"",SUM(X448:AB448),"")</f>
        <v/>
      </c>
      <c r="T447" s="230" t="str">
        <f t="shared" ref="T447" si="177">IF(AND(R447&lt;&gt;"",S447&lt;&gt;""),R447*S447,"")</f>
        <v/>
      </c>
      <c r="U447" s="215"/>
      <c r="W447" s="51" t="s">
        <v>72</v>
      </c>
      <c r="X447" s="158"/>
      <c r="Y447" s="158"/>
      <c r="Z447" s="158"/>
      <c r="AA447" s="158"/>
      <c r="AB447" s="158"/>
    </row>
    <row r="448" spans="1:28" ht="15.05" thickBot="1">
      <c r="A448" s="211"/>
      <c r="B448" s="220"/>
      <c r="C448" s="212"/>
      <c r="E448" s="213"/>
      <c r="F448" s="208"/>
      <c r="G448" s="208"/>
      <c r="I448" s="208"/>
      <c r="J448" s="208"/>
      <c r="K448" s="222"/>
      <c r="L448" s="224"/>
      <c r="M448" s="226"/>
      <c r="N448" s="232"/>
      <c r="O448" s="232"/>
      <c r="P448" s="208"/>
      <c r="R448" s="214"/>
      <c r="S448" s="228"/>
      <c r="T448" s="230"/>
      <c r="U448" s="215"/>
      <c r="W448" s="47" t="s">
        <v>73</v>
      </c>
      <c r="X448" s="159"/>
      <c r="Y448" s="159"/>
      <c r="Z448" s="159"/>
      <c r="AA448" s="159"/>
      <c r="AB448" s="159"/>
    </row>
    <row r="449" spans="1:28" ht="15.05" thickBot="1">
      <c r="A449" s="211"/>
      <c r="B449" s="220"/>
      <c r="C449" s="212"/>
      <c r="E449" s="213"/>
      <c r="F449" s="208"/>
      <c r="G449" s="208"/>
      <c r="I449" s="208"/>
      <c r="J449" s="208"/>
      <c r="K449" s="222"/>
      <c r="L449" s="224"/>
      <c r="M449" s="226"/>
      <c r="N449" s="232"/>
      <c r="O449" s="232"/>
      <c r="P449" s="208"/>
      <c r="R449" s="214"/>
      <c r="S449" s="228"/>
      <c r="T449" s="230"/>
      <c r="U449" s="215"/>
      <c r="W449" s="47" t="s">
        <v>57</v>
      </c>
      <c r="X449" s="160"/>
      <c r="Y449" s="160"/>
      <c r="Z449" s="160"/>
      <c r="AA449" s="160"/>
      <c r="AB449" s="160"/>
    </row>
    <row r="450" spans="1:28" ht="15.05" thickBot="1">
      <c r="A450" s="211"/>
      <c r="B450" s="220"/>
      <c r="C450" s="212"/>
      <c r="E450" s="213"/>
      <c r="F450" s="208"/>
      <c r="G450" s="208"/>
      <c r="I450" s="208"/>
      <c r="J450" s="208"/>
      <c r="K450" s="222"/>
      <c r="L450" s="224"/>
      <c r="M450" s="226"/>
      <c r="N450" s="232"/>
      <c r="O450" s="232"/>
      <c r="P450" s="208"/>
      <c r="R450" s="214"/>
      <c r="S450" s="228"/>
      <c r="T450" s="230"/>
      <c r="U450" s="215"/>
      <c r="W450" s="138" t="s">
        <v>58</v>
      </c>
      <c r="X450" s="161"/>
      <c r="Y450" s="161"/>
      <c r="Z450" s="161"/>
      <c r="AA450" s="161"/>
      <c r="AB450" s="161"/>
    </row>
    <row r="451" spans="1:28" ht="15.05" thickBot="1">
      <c r="A451" s="211"/>
      <c r="B451" s="220"/>
      <c r="C451" s="212"/>
      <c r="E451" s="213"/>
      <c r="F451" s="208"/>
      <c r="G451" s="208"/>
      <c r="I451" s="208"/>
      <c r="J451" s="208"/>
      <c r="K451" s="222"/>
      <c r="L451" s="224"/>
      <c r="M451" s="226"/>
      <c r="N451" s="232"/>
      <c r="O451" s="232"/>
      <c r="P451" s="208"/>
      <c r="R451" s="214"/>
      <c r="S451" s="228"/>
      <c r="T451" s="230"/>
      <c r="U451" s="215"/>
      <c r="W451" s="139" t="s">
        <v>8</v>
      </c>
      <c r="X451" s="162"/>
      <c r="Y451" s="162"/>
      <c r="Z451" s="162"/>
      <c r="AA451" s="162"/>
      <c r="AB451" s="162"/>
    </row>
    <row r="452" spans="1:28" ht="15.05" thickBot="1">
      <c r="A452" s="216">
        <v>91</v>
      </c>
      <c r="B452" s="209"/>
      <c r="C452" s="217"/>
      <c r="E452" s="218"/>
      <c r="F452" s="209"/>
      <c r="G452" s="209"/>
      <c r="I452" s="209"/>
      <c r="J452" s="209"/>
      <c r="K452" s="221"/>
      <c r="L452" s="223"/>
      <c r="M452" s="225"/>
      <c r="N452" s="231"/>
      <c r="O452" s="231"/>
      <c r="P452" s="209"/>
      <c r="R452" s="219"/>
      <c r="S452" s="227" t="str">
        <f t="shared" ref="S452" si="178">IF(R452&lt;&gt;"",SUM(X453:AB453),"")</f>
        <v/>
      </c>
      <c r="T452" s="229" t="str">
        <f t="shared" ref="T452" si="179">IF(AND(R452&lt;&gt;"",S452&lt;&gt;""),R452*S452,"")</f>
        <v/>
      </c>
      <c r="U452" s="210"/>
      <c r="W452" s="51" t="s">
        <v>72</v>
      </c>
      <c r="X452" s="153"/>
      <c r="Y452" s="153"/>
      <c r="Z452" s="153"/>
      <c r="AA452" s="153"/>
      <c r="AB452" s="153"/>
    </row>
    <row r="453" spans="1:28" ht="15.05" thickBot="1">
      <c r="A453" s="216"/>
      <c r="B453" s="209"/>
      <c r="C453" s="217"/>
      <c r="E453" s="218"/>
      <c r="F453" s="209"/>
      <c r="G453" s="209"/>
      <c r="I453" s="209"/>
      <c r="J453" s="209"/>
      <c r="K453" s="221"/>
      <c r="L453" s="223"/>
      <c r="M453" s="225"/>
      <c r="N453" s="231"/>
      <c r="O453" s="231"/>
      <c r="P453" s="209"/>
      <c r="R453" s="219"/>
      <c r="S453" s="227"/>
      <c r="T453" s="229"/>
      <c r="U453" s="210"/>
      <c r="W453" s="47" t="s">
        <v>73</v>
      </c>
      <c r="X453" s="154"/>
      <c r="Y453" s="154"/>
      <c r="Z453" s="154"/>
      <c r="AA453" s="154"/>
      <c r="AB453" s="154"/>
    </row>
    <row r="454" spans="1:28" ht="15.05" thickBot="1">
      <c r="A454" s="216"/>
      <c r="B454" s="209"/>
      <c r="C454" s="217"/>
      <c r="E454" s="218"/>
      <c r="F454" s="209"/>
      <c r="G454" s="209"/>
      <c r="I454" s="209"/>
      <c r="J454" s="209"/>
      <c r="K454" s="221"/>
      <c r="L454" s="223"/>
      <c r="M454" s="225"/>
      <c r="N454" s="231"/>
      <c r="O454" s="231"/>
      <c r="P454" s="209"/>
      <c r="R454" s="219"/>
      <c r="S454" s="227"/>
      <c r="T454" s="229"/>
      <c r="U454" s="210"/>
      <c r="W454" s="47" t="s">
        <v>57</v>
      </c>
      <c r="X454" s="155"/>
      <c r="Y454" s="155"/>
      <c r="Z454" s="155"/>
      <c r="AA454" s="155"/>
      <c r="AB454" s="155"/>
    </row>
    <row r="455" spans="1:28" ht="15.05" thickBot="1">
      <c r="A455" s="216"/>
      <c r="B455" s="209"/>
      <c r="C455" s="217"/>
      <c r="E455" s="218"/>
      <c r="F455" s="209"/>
      <c r="G455" s="209"/>
      <c r="I455" s="209"/>
      <c r="J455" s="209"/>
      <c r="K455" s="221"/>
      <c r="L455" s="223"/>
      <c r="M455" s="225"/>
      <c r="N455" s="231"/>
      <c r="O455" s="231"/>
      <c r="P455" s="209"/>
      <c r="R455" s="219"/>
      <c r="S455" s="227"/>
      <c r="T455" s="229"/>
      <c r="U455" s="210"/>
      <c r="W455" s="138" t="s">
        <v>58</v>
      </c>
      <c r="X455" s="156"/>
      <c r="Y455" s="156"/>
      <c r="Z455" s="156"/>
      <c r="AA455" s="156"/>
      <c r="AB455" s="156"/>
    </row>
    <row r="456" spans="1:28" ht="15.05" thickBot="1">
      <c r="A456" s="216"/>
      <c r="B456" s="209"/>
      <c r="C456" s="217"/>
      <c r="E456" s="218"/>
      <c r="F456" s="209"/>
      <c r="G456" s="209"/>
      <c r="I456" s="209"/>
      <c r="J456" s="209"/>
      <c r="K456" s="221"/>
      <c r="L456" s="223"/>
      <c r="M456" s="225"/>
      <c r="N456" s="231"/>
      <c r="O456" s="231"/>
      <c r="P456" s="209"/>
      <c r="R456" s="219"/>
      <c r="S456" s="227"/>
      <c r="T456" s="229"/>
      <c r="U456" s="210"/>
      <c r="W456" s="139" t="s">
        <v>8</v>
      </c>
      <c r="X456" s="157"/>
      <c r="Y456" s="157"/>
      <c r="Z456" s="157"/>
      <c r="AA456" s="157"/>
      <c r="AB456" s="157"/>
    </row>
    <row r="457" spans="1:28" ht="15.05" thickBot="1">
      <c r="A457" s="211">
        <v>92</v>
      </c>
      <c r="B457" s="220"/>
      <c r="C457" s="212"/>
      <c r="E457" s="213"/>
      <c r="F457" s="208"/>
      <c r="G457" s="208"/>
      <c r="I457" s="208"/>
      <c r="J457" s="208"/>
      <c r="K457" s="222"/>
      <c r="L457" s="224"/>
      <c r="M457" s="226"/>
      <c r="N457" s="232"/>
      <c r="O457" s="232"/>
      <c r="P457" s="208"/>
      <c r="R457" s="214"/>
      <c r="S457" s="228" t="str">
        <f t="shared" ref="S457" si="180">IF(R457&lt;&gt;"",SUM(X458:AB458),"")</f>
        <v/>
      </c>
      <c r="T457" s="230" t="str">
        <f t="shared" ref="T457" si="181">IF(AND(R457&lt;&gt;"",S457&lt;&gt;""),R457*S457,"")</f>
        <v/>
      </c>
      <c r="U457" s="215"/>
      <c r="W457" s="51" t="s">
        <v>72</v>
      </c>
      <c r="X457" s="158"/>
      <c r="Y457" s="158"/>
      <c r="Z457" s="158"/>
      <c r="AA457" s="158"/>
      <c r="AB457" s="158"/>
    </row>
    <row r="458" spans="1:28" ht="15.05" thickBot="1">
      <c r="A458" s="211"/>
      <c r="B458" s="220"/>
      <c r="C458" s="212"/>
      <c r="E458" s="213"/>
      <c r="F458" s="208"/>
      <c r="G458" s="208"/>
      <c r="I458" s="208"/>
      <c r="J458" s="208"/>
      <c r="K458" s="222"/>
      <c r="L458" s="224"/>
      <c r="M458" s="226"/>
      <c r="N458" s="232"/>
      <c r="O458" s="232"/>
      <c r="P458" s="208"/>
      <c r="R458" s="214"/>
      <c r="S458" s="228"/>
      <c r="T458" s="230"/>
      <c r="U458" s="215"/>
      <c r="W458" s="47" t="s">
        <v>73</v>
      </c>
      <c r="X458" s="159"/>
      <c r="Y458" s="159"/>
      <c r="Z458" s="159"/>
      <c r="AA458" s="159"/>
      <c r="AB458" s="159"/>
    </row>
    <row r="459" spans="1:28" ht="15.05" thickBot="1">
      <c r="A459" s="211"/>
      <c r="B459" s="220"/>
      <c r="C459" s="212"/>
      <c r="E459" s="213"/>
      <c r="F459" s="208"/>
      <c r="G459" s="208"/>
      <c r="I459" s="208"/>
      <c r="J459" s="208"/>
      <c r="K459" s="222"/>
      <c r="L459" s="224"/>
      <c r="M459" s="226"/>
      <c r="N459" s="232"/>
      <c r="O459" s="232"/>
      <c r="P459" s="208"/>
      <c r="R459" s="214"/>
      <c r="S459" s="228"/>
      <c r="T459" s="230"/>
      <c r="U459" s="215"/>
      <c r="W459" s="47" t="s">
        <v>57</v>
      </c>
      <c r="X459" s="160"/>
      <c r="Y459" s="160"/>
      <c r="Z459" s="160"/>
      <c r="AA459" s="160"/>
      <c r="AB459" s="160"/>
    </row>
    <row r="460" spans="1:28" ht="15.05" thickBot="1">
      <c r="A460" s="211"/>
      <c r="B460" s="220"/>
      <c r="C460" s="212"/>
      <c r="E460" s="213"/>
      <c r="F460" s="208"/>
      <c r="G460" s="208"/>
      <c r="I460" s="208"/>
      <c r="J460" s="208"/>
      <c r="K460" s="222"/>
      <c r="L460" s="224"/>
      <c r="M460" s="226"/>
      <c r="N460" s="232"/>
      <c r="O460" s="232"/>
      <c r="P460" s="208"/>
      <c r="R460" s="214"/>
      <c r="S460" s="228"/>
      <c r="T460" s="230"/>
      <c r="U460" s="215"/>
      <c r="W460" s="138" t="s">
        <v>58</v>
      </c>
      <c r="X460" s="161"/>
      <c r="Y460" s="161"/>
      <c r="Z460" s="161"/>
      <c r="AA460" s="161"/>
      <c r="AB460" s="161"/>
    </row>
    <row r="461" spans="1:28" ht="15.05" thickBot="1">
      <c r="A461" s="211"/>
      <c r="B461" s="220"/>
      <c r="C461" s="212"/>
      <c r="E461" s="213"/>
      <c r="F461" s="208"/>
      <c r="G461" s="208"/>
      <c r="I461" s="208"/>
      <c r="J461" s="208"/>
      <c r="K461" s="222"/>
      <c r="L461" s="224"/>
      <c r="M461" s="226"/>
      <c r="N461" s="232"/>
      <c r="O461" s="232"/>
      <c r="P461" s="208"/>
      <c r="R461" s="214"/>
      <c r="S461" s="228"/>
      <c r="T461" s="230"/>
      <c r="U461" s="215"/>
      <c r="W461" s="139" t="s">
        <v>8</v>
      </c>
      <c r="X461" s="162"/>
      <c r="Y461" s="162"/>
      <c r="Z461" s="162"/>
      <c r="AA461" s="162"/>
      <c r="AB461" s="162"/>
    </row>
    <row r="462" spans="1:28" ht="15.05" thickBot="1">
      <c r="A462" s="216">
        <v>93</v>
      </c>
      <c r="B462" s="209"/>
      <c r="C462" s="217"/>
      <c r="E462" s="218"/>
      <c r="F462" s="209"/>
      <c r="G462" s="209"/>
      <c r="I462" s="209"/>
      <c r="J462" s="209"/>
      <c r="K462" s="221"/>
      <c r="L462" s="223"/>
      <c r="M462" s="225"/>
      <c r="N462" s="231"/>
      <c r="O462" s="231"/>
      <c r="P462" s="209"/>
      <c r="R462" s="219"/>
      <c r="S462" s="227" t="str">
        <f t="shared" ref="S462" si="182">IF(R462&lt;&gt;"",SUM(X463:AB463),"")</f>
        <v/>
      </c>
      <c r="T462" s="229" t="str">
        <f t="shared" ref="T462" si="183">IF(AND(R462&lt;&gt;"",S462&lt;&gt;""),R462*S462,"")</f>
        <v/>
      </c>
      <c r="U462" s="210"/>
      <c r="W462" s="51" t="s">
        <v>72</v>
      </c>
      <c r="X462" s="153"/>
      <c r="Y462" s="153"/>
      <c r="Z462" s="153"/>
      <c r="AA462" s="153"/>
      <c r="AB462" s="153"/>
    </row>
    <row r="463" spans="1:28" ht="15.05" thickBot="1">
      <c r="A463" s="216"/>
      <c r="B463" s="209"/>
      <c r="C463" s="217"/>
      <c r="E463" s="218"/>
      <c r="F463" s="209"/>
      <c r="G463" s="209"/>
      <c r="I463" s="209"/>
      <c r="J463" s="209"/>
      <c r="K463" s="221"/>
      <c r="L463" s="223"/>
      <c r="M463" s="225"/>
      <c r="N463" s="231"/>
      <c r="O463" s="231"/>
      <c r="P463" s="209"/>
      <c r="R463" s="219"/>
      <c r="S463" s="227"/>
      <c r="T463" s="229"/>
      <c r="U463" s="210"/>
      <c r="W463" s="47" t="s">
        <v>73</v>
      </c>
      <c r="X463" s="154"/>
      <c r="Y463" s="154"/>
      <c r="Z463" s="154"/>
      <c r="AA463" s="154"/>
      <c r="AB463" s="154"/>
    </row>
    <row r="464" spans="1:28" ht="15.05" thickBot="1">
      <c r="A464" s="216"/>
      <c r="B464" s="209"/>
      <c r="C464" s="217"/>
      <c r="E464" s="218"/>
      <c r="F464" s="209"/>
      <c r="G464" s="209"/>
      <c r="I464" s="209"/>
      <c r="J464" s="209"/>
      <c r="K464" s="221"/>
      <c r="L464" s="223"/>
      <c r="M464" s="225"/>
      <c r="N464" s="231"/>
      <c r="O464" s="231"/>
      <c r="P464" s="209"/>
      <c r="R464" s="219"/>
      <c r="S464" s="227"/>
      <c r="T464" s="229"/>
      <c r="U464" s="210"/>
      <c r="W464" s="47" t="s">
        <v>57</v>
      </c>
      <c r="X464" s="155"/>
      <c r="Y464" s="155"/>
      <c r="Z464" s="155"/>
      <c r="AA464" s="155"/>
      <c r="AB464" s="155"/>
    </row>
    <row r="465" spans="1:28" ht="15.05" thickBot="1">
      <c r="A465" s="216"/>
      <c r="B465" s="209"/>
      <c r="C465" s="217"/>
      <c r="E465" s="218"/>
      <c r="F465" s="209"/>
      <c r="G465" s="209"/>
      <c r="I465" s="209"/>
      <c r="J465" s="209"/>
      <c r="K465" s="221"/>
      <c r="L465" s="223"/>
      <c r="M465" s="225"/>
      <c r="N465" s="231"/>
      <c r="O465" s="231"/>
      <c r="P465" s="209"/>
      <c r="R465" s="219"/>
      <c r="S465" s="227"/>
      <c r="T465" s="229"/>
      <c r="U465" s="210"/>
      <c r="W465" s="138" t="s">
        <v>58</v>
      </c>
      <c r="X465" s="156"/>
      <c r="Y465" s="156"/>
      <c r="Z465" s="156"/>
      <c r="AA465" s="156"/>
      <c r="AB465" s="156"/>
    </row>
    <row r="466" spans="1:28" ht="15.05" thickBot="1">
      <c r="A466" s="216"/>
      <c r="B466" s="209"/>
      <c r="C466" s="217"/>
      <c r="E466" s="218"/>
      <c r="F466" s="209"/>
      <c r="G466" s="209"/>
      <c r="I466" s="209"/>
      <c r="J466" s="209"/>
      <c r="K466" s="221"/>
      <c r="L466" s="223"/>
      <c r="M466" s="225"/>
      <c r="N466" s="231"/>
      <c r="O466" s="231"/>
      <c r="P466" s="209"/>
      <c r="R466" s="219"/>
      <c r="S466" s="227"/>
      <c r="T466" s="229"/>
      <c r="U466" s="210"/>
      <c r="W466" s="139" t="s">
        <v>8</v>
      </c>
      <c r="X466" s="157"/>
      <c r="Y466" s="157"/>
      <c r="Z466" s="157"/>
      <c r="AA466" s="157"/>
      <c r="AB466" s="157"/>
    </row>
    <row r="467" spans="1:28" ht="15.05" thickBot="1">
      <c r="A467" s="211">
        <v>94</v>
      </c>
      <c r="B467" s="220"/>
      <c r="C467" s="212"/>
      <c r="E467" s="213"/>
      <c r="F467" s="208"/>
      <c r="G467" s="208"/>
      <c r="I467" s="208"/>
      <c r="J467" s="208"/>
      <c r="K467" s="222"/>
      <c r="L467" s="224"/>
      <c r="M467" s="226"/>
      <c r="N467" s="232"/>
      <c r="O467" s="232"/>
      <c r="P467" s="208"/>
      <c r="R467" s="214"/>
      <c r="S467" s="228" t="str">
        <f t="shared" ref="S467" si="184">IF(R467&lt;&gt;"",SUM(X468:AB468),"")</f>
        <v/>
      </c>
      <c r="T467" s="230" t="str">
        <f t="shared" ref="T467" si="185">IF(AND(R467&lt;&gt;"",S467&lt;&gt;""),R467*S467,"")</f>
        <v/>
      </c>
      <c r="U467" s="215"/>
      <c r="W467" s="51" t="s">
        <v>72</v>
      </c>
      <c r="X467" s="158"/>
      <c r="Y467" s="158"/>
      <c r="Z467" s="158"/>
      <c r="AA467" s="158"/>
      <c r="AB467" s="158"/>
    </row>
    <row r="468" spans="1:28" ht="15.05" thickBot="1">
      <c r="A468" s="211"/>
      <c r="B468" s="220"/>
      <c r="C468" s="212"/>
      <c r="E468" s="213"/>
      <c r="F468" s="208"/>
      <c r="G468" s="208"/>
      <c r="I468" s="208"/>
      <c r="J468" s="208"/>
      <c r="K468" s="222"/>
      <c r="L468" s="224"/>
      <c r="M468" s="226"/>
      <c r="N468" s="232"/>
      <c r="O468" s="232"/>
      <c r="P468" s="208"/>
      <c r="R468" s="214"/>
      <c r="S468" s="228"/>
      <c r="T468" s="230"/>
      <c r="U468" s="215"/>
      <c r="W468" s="47" t="s">
        <v>73</v>
      </c>
      <c r="X468" s="159"/>
      <c r="Y468" s="159"/>
      <c r="Z468" s="159"/>
      <c r="AA468" s="159"/>
      <c r="AB468" s="159"/>
    </row>
    <row r="469" spans="1:28" ht="15.05" thickBot="1">
      <c r="A469" s="211"/>
      <c r="B469" s="220"/>
      <c r="C469" s="212"/>
      <c r="E469" s="213"/>
      <c r="F469" s="208"/>
      <c r="G469" s="208"/>
      <c r="I469" s="208"/>
      <c r="J469" s="208"/>
      <c r="K469" s="222"/>
      <c r="L469" s="224"/>
      <c r="M469" s="226"/>
      <c r="N469" s="232"/>
      <c r="O469" s="232"/>
      <c r="P469" s="208"/>
      <c r="R469" s="214"/>
      <c r="S469" s="228"/>
      <c r="T469" s="230"/>
      <c r="U469" s="215"/>
      <c r="W469" s="47" t="s">
        <v>57</v>
      </c>
      <c r="X469" s="160"/>
      <c r="Y469" s="160"/>
      <c r="Z469" s="160"/>
      <c r="AA469" s="160"/>
      <c r="AB469" s="160"/>
    </row>
    <row r="470" spans="1:28" ht="15.05" thickBot="1">
      <c r="A470" s="211"/>
      <c r="B470" s="220"/>
      <c r="C470" s="212"/>
      <c r="E470" s="213"/>
      <c r="F470" s="208"/>
      <c r="G470" s="208"/>
      <c r="I470" s="208"/>
      <c r="J470" s="208"/>
      <c r="K470" s="222"/>
      <c r="L470" s="224"/>
      <c r="M470" s="226"/>
      <c r="N470" s="232"/>
      <c r="O470" s="232"/>
      <c r="P470" s="208"/>
      <c r="R470" s="214"/>
      <c r="S470" s="228"/>
      <c r="T470" s="230"/>
      <c r="U470" s="215"/>
      <c r="W470" s="138" t="s">
        <v>58</v>
      </c>
      <c r="X470" s="161"/>
      <c r="Y470" s="161"/>
      <c r="Z470" s="161"/>
      <c r="AA470" s="161"/>
      <c r="AB470" s="161"/>
    </row>
    <row r="471" spans="1:28" ht="15.05" thickBot="1">
      <c r="A471" s="211"/>
      <c r="B471" s="220"/>
      <c r="C471" s="212"/>
      <c r="E471" s="213"/>
      <c r="F471" s="208"/>
      <c r="G471" s="208"/>
      <c r="I471" s="208"/>
      <c r="J471" s="208"/>
      <c r="K471" s="222"/>
      <c r="L471" s="224"/>
      <c r="M471" s="226"/>
      <c r="N471" s="232"/>
      <c r="O471" s="232"/>
      <c r="P471" s="208"/>
      <c r="R471" s="214"/>
      <c r="S471" s="228"/>
      <c r="T471" s="230"/>
      <c r="U471" s="215"/>
      <c r="W471" s="139" t="s">
        <v>8</v>
      </c>
      <c r="X471" s="162"/>
      <c r="Y471" s="162"/>
      <c r="Z471" s="162"/>
      <c r="AA471" s="162"/>
      <c r="AB471" s="162"/>
    </row>
    <row r="472" spans="1:28" ht="15.05" thickBot="1">
      <c r="A472" s="216">
        <v>95</v>
      </c>
      <c r="B472" s="209"/>
      <c r="C472" s="217"/>
      <c r="E472" s="218"/>
      <c r="F472" s="209"/>
      <c r="G472" s="209"/>
      <c r="I472" s="209"/>
      <c r="J472" s="209"/>
      <c r="K472" s="221"/>
      <c r="L472" s="223"/>
      <c r="M472" s="225"/>
      <c r="N472" s="231"/>
      <c r="O472" s="231"/>
      <c r="P472" s="209"/>
      <c r="R472" s="219"/>
      <c r="S472" s="227" t="str">
        <f t="shared" ref="S472" si="186">IF(R472&lt;&gt;"",SUM(X473:AB473),"")</f>
        <v/>
      </c>
      <c r="T472" s="229" t="str">
        <f t="shared" ref="T472" si="187">IF(AND(R472&lt;&gt;"",S472&lt;&gt;""),R472*S472,"")</f>
        <v/>
      </c>
      <c r="U472" s="210"/>
      <c r="W472" s="51" t="s">
        <v>72</v>
      </c>
      <c r="X472" s="153"/>
      <c r="Y472" s="153"/>
      <c r="Z472" s="153"/>
      <c r="AA472" s="153"/>
      <c r="AB472" s="153"/>
    </row>
    <row r="473" spans="1:28" ht="15.05" thickBot="1">
      <c r="A473" s="216"/>
      <c r="B473" s="209"/>
      <c r="C473" s="217"/>
      <c r="E473" s="218"/>
      <c r="F473" s="209"/>
      <c r="G473" s="209"/>
      <c r="I473" s="209"/>
      <c r="J473" s="209"/>
      <c r="K473" s="221"/>
      <c r="L473" s="223"/>
      <c r="M473" s="225"/>
      <c r="N473" s="231"/>
      <c r="O473" s="231"/>
      <c r="P473" s="209"/>
      <c r="R473" s="219"/>
      <c r="S473" s="227"/>
      <c r="T473" s="229"/>
      <c r="U473" s="210"/>
      <c r="W473" s="47" t="s">
        <v>73</v>
      </c>
      <c r="X473" s="154"/>
      <c r="Y473" s="154"/>
      <c r="Z473" s="154"/>
      <c r="AA473" s="154"/>
      <c r="AB473" s="154"/>
    </row>
    <row r="474" spans="1:28" ht="15.05" thickBot="1">
      <c r="A474" s="216"/>
      <c r="B474" s="209"/>
      <c r="C474" s="217"/>
      <c r="E474" s="218"/>
      <c r="F474" s="209"/>
      <c r="G474" s="209"/>
      <c r="I474" s="209"/>
      <c r="J474" s="209"/>
      <c r="K474" s="221"/>
      <c r="L474" s="223"/>
      <c r="M474" s="225"/>
      <c r="N474" s="231"/>
      <c r="O474" s="231"/>
      <c r="P474" s="209"/>
      <c r="R474" s="219"/>
      <c r="S474" s="227"/>
      <c r="T474" s="229"/>
      <c r="U474" s="210"/>
      <c r="W474" s="47" t="s">
        <v>57</v>
      </c>
      <c r="X474" s="155"/>
      <c r="Y474" s="155"/>
      <c r="Z474" s="155"/>
      <c r="AA474" s="155"/>
      <c r="AB474" s="155"/>
    </row>
    <row r="475" spans="1:28" ht="15.05" thickBot="1">
      <c r="A475" s="216"/>
      <c r="B475" s="209"/>
      <c r="C475" s="217"/>
      <c r="E475" s="218"/>
      <c r="F475" s="209"/>
      <c r="G475" s="209"/>
      <c r="I475" s="209"/>
      <c r="J475" s="209"/>
      <c r="K475" s="221"/>
      <c r="L475" s="223"/>
      <c r="M475" s="225"/>
      <c r="N475" s="231"/>
      <c r="O475" s="231"/>
      <c r="P475" s="209"/>
      <c r="R475" s="219"/>
      <c r="S475" s="227"/>
      <c r="T475" s="229"/>
      <c r="U475" s="210"/>
      <c r="W475" s="138" t="s">
        <v>58</v>
      </c>
      <c r="X475" s="156"/>
      <c r="Y475" s="156"/>
      <c r="Z475" s="156"/>
      <c r="AA475" s="156"/>
      <c r="AB475" s="156"/>
    </row>
    <row r="476" spans="1:28" ht="15.05" thickBot="1">
      <c r="A476" s="216"/>
      <c r="B476" s="209"/>
      <c r="C476" s="217"/>
      <c r="E476" s="218"/>
      <c r="F476" s="209"/>
      <c r="G476" s="209"/>
      <c r="I476" s="209"/>
      <c r="J476" s="209"/>
      <c r="K476" s="221"/>
      <c r="L476" s="223"/>
      <c r="M476" s="225"/>
      <c r="N476" s="231"/>
      <c r="O476" s="231"/>
      <c r="P476" s="209"/>
      <c r="R476" s="219"/>
      <c r="S476" s="227"/>
      <c r="T476" s="229"/>
      <c r="U476" s="210"/>
      <c r="W476" s="139" t="s">
        <v>8</v>
      </c>
      <c r="X476" s="157"/>
      <c r="Y476" s="157"/>
      <c r="Z476" s="157"/>
      <c r="AA476" s="157"/>
      <c r="AB476" s="157"/>
    </row>
    <row r="477" spans="1:28" ht="15.05" thickBot="1">
      <c r="A477" s="211">
        <v>96</v>
      </c>
      <c r="B477" s="220"/>
      <c r="C477" s="212"/>
      <c r="E477" s="213"/>
      <c r="F477" s="208"/>
      <c r="G477" s="208"/>
      <c r="I477" s="208"/>
      <c r="J477" s="208"/>
      <c r="K477" s="222"/>
      <c r="L477" s="224"/>
      <c r="M477" s="226"/>
      <c r="N477" s="232"/>
      <c r="O477" s="232"/>
      <c r="P477" s="208"/>
      <c r="R477" s="214"/>
      <c r="S477" s="228" t="str">
        <f t="shared" ref="S477" si="188">IF(R477&lt;&gt;"",SUM(X478:AB478),"")</f>
        <v/>
      </c>
      <c r="T477" s="230" t="str">
        <f t="shared" ref="T477" si="189">IF(AND(R477&lt;&gt;"",S477&lt;&gt;""),R477*S477,"")</f>
        <v/>
      </c>
      <c r="U477" s="215"/>
      <c r="W477" s="51" t="s">
        <v>72</v>
      </c>
      <c r="X477" s="158"/>
      <c r="Y477" s="158"/>
      <c r="Z477" s="158"/>
      <c r="AA477" s="158"/>
      <c r="AB477" s="158"/>
    </row>
    <row r="478" spans="1:28" ht="15.05" thickBot="1">
      <c r="A478" s="211"/>
      <c r="B478" s="220"/>
      <c r="C478" s="212"/>
      <c r="E478" s="213"/>
      <c r="F478" s="208"/>
      <c r="G478" s="208"/>
      <c r="I478" s="208"/>
      <c r="J478" s="208"/>
      <c r="K478" s="222"/>
      <c r="L478" s="224"/>
      <c r="M478" s="226"/>
      <c r="N478" s="232"/>
      <c r="O478" s="232"/>
      <c r="P478" s="208"/>
      <c r="R478" s="214"/>
      <c r="S478" s="228"/>
      <c r="T478" s="230"/>
      <c r="U478" s="215"/>
      <c r="W478" s="47" t="s">
        <v>73</v>
      </c>
      <c r="X478" s="159"/>
      <c r="Y478" s="159"/>
      <c r="Z478" s="159"/>
      <c r="AA478" s="159"/>
      <c r="AB478" s="159"/>
    </row>
    <row r="479" spans="1:28" ht="15.05" thickBot="1">
      <c r="A479" s="211"/>
      <c r="B479" s="220"/>
      <c r="C479" s="212"/>
      <c r="E479" s="213"/>
      <c r="F479" s="208"/>
      <c r="G479" s="208"/>
      <c r="I479" s="208"/>
      <c r="J479" s="208"/>
      <c r="K479" s="222"/>
      <c r="L479" s="224"/>
      <c r="M479" s="226"/>
      <c r="N479" s="232"/>
      <c r="O479" s="232"/>
      <c r="P479" s="208"/>
      <c r="R479" s="214"/>
      <c r="S479" s="228"/>
      <c r="T479" s="230"/>
      <c r="U479" s="215"/>
      <c r="W479" s="47" t="s">
        <v>57</v>
      </c>
      <c r="X479" s="160"/>
      <c r="Y479" s="160"/>
      <c r="Z479" s="160"/>
      <c r="AA479" s="160"/>
      <c r="AB479" s="160"/>
    </row>
    <row r="480" spans="1:28" ht="15.05" thickBot="1">
      <c r="A480" s="211"/>
      <c r="B480" s="220"/>
      <c r="C480" s="212"/>
      <c r="E480" s="213"/>
      <c r="F480" s="208"/>
      <c r="G480" s="208"/>
      <c r="I480" s="208"/>
      <c r="J480" s="208"/>
      <c r="K480" s="222"/>
      <c r="L480" s="224"/>
      <c r="M480" s="226"/>
      <c r="N480" s="232"/>
      <c r="O480" s="232"/>
      <c r="P480" s="208"/>
      <c r="R480" s="214"/>
      <c r="S480" s="228"/>
      <c r="T480" s="230"/>
      <c r="U480" s="215"/>
      <c r="W480" s="138" t="s">
        <v>58</v>
      </c>
      <c r="X480" s="161"/>
      <c r="Y480" s="161"/>
      <c r="Z480" s="161"/>
      <c r="AA480" s="161"/>
      <c r="AB480" s="161"/>
    </row>
    <row r="481" spans="1:28" ht="15.05" thickBot="1">
      <c r="A481" s="211"/>
      <c r="B481" s="220"/>
      <c r="C481" s="212"/>
      <c r="E481" s="213"/>
      <c r="F481" s="208"/>
      <c r="G481" s="208"/>
      <c r="I481" s="208"/>
      <c r="J481" s="208"/>
      <c r="K481" s="222"/>
      <c r="L481" s="224"/>
      <c r="M481" s="226"/>
      <c r="N481" s="232"/>
      <c r="O481" s="232"/>
      <c r="P481" s="208"/>
      <c r="R481" s="214"/>
      <c r="S481" s="228"/>
      <c r="T481" s="230"/>
      <c r="U481" s="215"/>
      <c r="W481" s="139" t="s">
        <v>8</v>
      </c>
      <c r="X481" s="162"/>
      <c r="Y481" s="162"/>
      <c r="Z481" s="162"/>
      <c r="AA481" s="162"/>
      <c r="AB481" s="162"/>
    </row>
    <row r="482" spans="1:28" ht="15.05" thickBot="1">
      <c r="A482" s="216">
        <v>97</v>
      </c>
      <c r="B482" s="209"/>
      <c r="C482" s="217"/>
      <c r="E482" s="218"/>
      <c r="F482" s="209"/>
      <c r="G482" s="209"/>
      <c r="I482" s="209"/>
      <c r="J482" s="209"/>
      <c r="K482" s="221"/>
      <c r="L482" s="223"/>
      <c r="M482" s="225"/>
      <c r="N482" s="231"/>
      <c r="O482" s="231"/>
      <c r="P482" s="209"/>
      <c r="R482" s="219"/>
      <c r="S482" s="227" t="str">
        <f t="shared" ref="S482" si="190">IF(R482&lt;&gt;"",SUM(X483:AB483),"")</f>
        <v/>
      </c>
      <c r="T482" s="229" t="str">
        <f t="shared" ref="T482" si="191">IF(AND(R482&lt;&gt;"",S482&lt;&gt;""),R482*S482,"")</f>
        <v/>
      </c>
      <c r="U482" s="210"/>
      <c r="W482" s="51" t="s">
        <v>72</v>
      </c>
      <c r="X482" s="153"/>
      <c r="Y482" s="153"/>
      <c r="Z482" s="153"/>
      <c r="AA482" s="153"/>
      <c r="AB482" s="153"/>
    </row>
    <row r="483" spans="1:28" ht="15.05" thickBot="1">
      <c r="A483" s="216"/>
      <c r="B483" s="209"/>
      <c r="C483" s="217"/>
      <c r="E483" s="218"/>
      <c r="F483" s="209"/>
      <c r="G483" s="209"/>
      <c r="I483" s="209"/>
      <c r="J483" s="209"/>
      <c r="K483" s="221"/>
      <c r="L483" s="223"/>
      <c r="M483" s="225"/>
      <c r="N483" s="231"/>
      <c r="O483" s="231"/>
      <c r="P483" s="209"/>
      <c r="R483" s="219"/>
      <c r="S483" s="227"/>
      <c r="T483" s="229"/>
      <c r="U483" s="210"/>
      <c r="W483" s="47" t="s">
        <v>73</v>
      </c>
      <c r="X483" s="154"/>
      <c r="Y483" s="154"/>
      <c r="Z483" s="154"/>
      <c r="AA483" s="154"/>
      <c r="AB483" s="154"/>
    </row>
    <row r="484" spans="1:28" ht="15.05" thickBot="1">
      <c r="A484" s="216"/>
      <c r="B484" s="209"/>
      <c r="C484" s="217"/>
      <c r="E484" s="218"/>
      <c r="F484" s="209"/>
      <c r="G484" s="209"/>
      <c r="I484" s="209"/>
      <c r="J484" s="209"/>
      <c r="K484" s="221"/>
      <c r="L484" s="223"/>
      <c r="M484" s="225"/>
      <c r="N484" s="231"/>
      <c r="O484" s="231"/>
      <c r="P484" s="209"/>
      <c r="R484" s="219"/>
      <c r="S484" s="227"/>
      <c r="T484" s="229"/>
      <c r="U484" s="210"/>
      <c r="W484" s="47" t="s">
        <v>57</v>
      </c>
      <c r="X484" s="155"/>
      <c r="Y484" s="155"/>
      <c r="Z484" s="155"/>
      <c r="AA484" s="155"/>
      <c r="AB484" s="155"/>
    </row>
    <row r="485" spans="1:28" ht="15.05" thickBot="1">
      <c r="A485" s="216"/>
      <c r="B485" s="209"/>
      <c r="C485" s="217"/>
      <c r="E485" s="218"/>
      <c r="F485" s="209"/>
      <c r="G485" s="209"/>
      <c r="I485" s="209"/>
      <c r="J485" s="209"/>
      <c r="K485" s="221"/>
      <c r="L485" s="223"/>
      <c r="M485" s="225"/>
      <c r="N485" s="231"/>
      <c r="O485" s="231"/>
      <c r="P485" s="209"/>
      <c r="R485" s="219"/>
      <c r="S485" s="227"/>
      <c r="T485" s="229"/>
      <c r="U485" s="210"/>
      <c r="W485" s="138" t="s">
        <v>58</v>
      </c>
      <c r="X485" s="156"/>
      <c r="Y485" s="156"/>
      <c r="Z485" s="156"/>
      <c r="AA485" s="156"/>
      <c r="AB485" s="156"/>
    </row>
    <row r="486" spans="1:28" ht="15.05" thickBot="1">
      <c r="A486" s="216"/>
      <c r="B486" s="209"/>
      <c r="C486" s="217"/>
      <c r="E486" s="218"/>
      <c r="F486" s="209"/>
      <c r="G486" s="209"/>
      <c r="I486" s="209"/>
      <c r="J486" s="209"/>
      <c r="K486" s="221"/>
      <c r="L486" s="223"/>
      <c r="M486" s="225"/>
      <c r="N486" s="231"/>
      <c r="O486" s="231"/>
      <c r="P486" s="209"/>
      <c r="R486" s="219"/>
      <c r="S486" s="227"/>
      <c r="T486" s="229"/>
      <c r="U486" s="210"/>
      <c r="W486" s="139" t="s">
        <v>8</v>
      </c>
      <c r="X486" s="157"/>
      <c r="Y486" s="157"/>
      <c r="Z486" s="157"/>
      <c r="AA486" s="157"/>
      <c r="AB486" s="157"/>
    </row>
    <row r="487" spans="1:28" ht="15.05" thickBot="1">
      <c r="A487" s="211">
        <v>98</v>
      </c>
      <c r="B487" s="220"/>
      <c r="C487" s="212"/>
      <c r="E487" s="213"/>
      <c r="F487" s="208"/>
      <c r="G487" s="208"/>
      <c r="I487" s="208"/>
      <c r="J487" s="208"/>
      <c r="K487" s="222"/>
      <c r="L487" s="224"/>
      <c r="M487" s="226"/>
      <c r="N487" s="232"/>
      <c r="O487" s="232"/>
      <c r="P487" s="208"/>
      <c r="R487" s="214"/>
      <c r="S487" s="228" t="str">
        <f t="shared" ref="S487" si="192">IF(R487&lt;&gt;"",SUM(X488:AB488),"")</f>
        <v/>
      </c>
      <c r="T487" s="230" t="str">
        <f t="shared" ref="T487" si="193">IF(AND(R487&lt;&gt;"",S487&lt;&gt;""),R487*S487,"")</f>
        <v/>
      </c>
      <c r="U487" s="215"/>
      <c r="W487" s="51" t="s">
        <v>72</v>
      </c>
      <c r="X487" s="158"/>
      <c r="Y487" s="158"/>
      <c r="Z487" s="158"/>
      <c r="AA487" s="158"/>
      <c r="AB487" s="158"/>
    </row>
    <row r="488" spans="1:28" ht="15.05" thickBot="1">
      <c r="A488" s="211"/>
      <c r="B488" s="220"/>
      <c r="C488" s="212"/>
      <c r="E488" s="213"/>
      <c r="F488" s="208"/>
      <c r="G488" s="208"/>
      <c r="I488" s="208"/>
      <c r="J488" s="208"/>
      <c r="K488" s="222"/>
      <c r="L488" s="224"/>
      <c r="M488" s="226"/>
      <c r="N488" s="232"/>
      <c r="O488" s="232"/>
      <c r="P488" s="208"/>
      <c r="R488" s="214"/>
      <c r="S488" s="228"/>
      <c r="T488" s="230"/>
      <c r="U488" s="215"/>
      <c r="W488" s="47" t="s">
        <v>73</v>
      </c>
      <c r="X488" s="159"/>
      <c r="Y488" s="159"/>
      <c r="Z488" s="159"/>
      <c r="AA488" s="159"/>
      <c r="AB488" s="159"/>
    </row>
    <row r="489" spans="1:28" ht="15.05" thickBot="1">
      <c r="A489" s="211"/>
      <c r="B489" s="220"/>
      <c r="C489" s="212"/>
      <c r="E489" s="213"/>
      <c r="F489" s="208"/>
      <c r="G489" s="208"/>
      <c r="I489" s="208"/>
      <c r="J489" s="208"/>
      <c r="K489" s="222"/>
      <c r="L489" s="224"/>
      <c r="M489" s="226"/>
      <c r="N489" s="232"/>
      <c r="O489" s="232"/>
      <c r="P489" s="208"/>
      <c r="R489" s="214"/>
      <c r="S489" s="228"/>
      <c r="T489" s="230"/>
      <c r="U489" s="215"/>
      <c r="W489" s="47" t="s">
        <v>57</v>
      </c>
      <c r="X489" s="160"/>
      <c r="Y489" s="160"/>
      <c r="Z489" s="160"/>
      <c r="AA489" s="160"/>
      <c r="AB489" s="160"/>
    </row>
    <row r="490" spans="1:28" ht="15.05" thickBot="1">
      <c r="A490" s="211"/>
      <c r="B490" s="220"/>
      <c r="C490" s="212"/>
      <c r="E490" s="213"/>
      <c r="F490" s="208"/>
      <c r="G490" s="208"/>
      <c r="I490" s="208"/>
      <c r="J490" s="208"/>
      <c r="K490" s="222"/>
      <c r="L490" s="224"/>
      <c r="M490" s="226"/>
      <c r="N490" s="232"/>
      <c r="O490" s="232"/>
      <c r="P490" s="208"/>
      <c r="R490" s="214"/>
      <c r="S490" s="228"/>
      <c r="T490" s="230"/>
      <c r="U490" s="215"/>
      <c r="W490" s="138" t="s">
        <v>58</v>
      </c>
      <c r="X490" s="161"/>
      <c r="Y490" s="161"/>
      <c r="Z490" s="161"/>
      <c r="AA490" s="161"/>
      <c r="AB490" s="161"/>
    </row>
    <row r="491" spans="1:28" ht="15.05" thickBot="1">
      <c r="A491" s="211"/>
      <c r="B491" s="220"/>
      <c r="C491" s="212"/>
      <c r="E491" s="213"/>
      <c r="F491" s="208"/>
      <c r="G491" s="208"/>
      <c r="I491" s="208"/>
      <c r="J491" s="208"/>
      <c r="K491" s="222"/>
      <c r="L491" s="224"/>
      <c r="M491" s="226"/>
      <c r="N491" s="232"/>
      <c r="O491" s="232"/>
      <c r="P491" s="208"/>
      <c r="R491" s="214"/>
      <c r="S491" s="228"/>
      <c r="T491" s="230"/>
      <c r="U491" s="215"/>
      <c r="W491" s="139" t="s">
        <v>8</v>
      </c>
      <c r="X491" s="162"/>
      <c r="Y491" s="162"/>
      <c r="Z491" s="162"/>
      <c r="AA491" s="162"/>
      <c r="AB491" s="162"/>
    </row>
    <row r="492" spans="1:28" ht="15.05" thickBot="1">
      <c r="A492" s="216">
        <v>99</v>
      </c>
      <c r="B492" s="209"/>
      <c r="C492" s="217"/>
      <c r="E492" s="218"/>
      <c r="F492" s="209"/>
      <c r="G492" s="209"/>
      <c r="I492" s="209"/>
      <c r="J492" s="209"/>
      <c r="K492" s="221"/>
      <c r="L492" s="223"/>
      <c r="M492" s="225"/>
      <c r="N492" s="231"/>
      <c r="O492" s="231"/>
      <c r="P492" s="209"/>
      <c r="R492" s="219"/>
      <c r="S492" s="227" t="str">
        <f t="shared" ref="S492" si="194">IF(R492&lt;&gt;"",SUM(X493:AB493),"")</f>
        <v/>
      </c>
      <c r="T492" s="229" t="str">
        <f t="shared" ref="T492" si="195">IF(AND(R492&lt;&gt;"",S492&lt;&gt;""),R492*S492,"")</f>
        <v/>
      </c>
      <c r="U492" s="210"/>
      <c r="W492" s="51" t="s">
        <v>72</v>
      </c>
      <c r="X492" s="153"/>
      <c r="Y492" s="153"/>
      <c r="Z492" s="153"/>
      <c r="AA492" s="153"/>
      <c r="AB492" s="153"/>
    </row>
    <row r="493" spans="1:28" ht="15.05" thickBot="1">
      <c r="A493" s="216"/>
      <c r="B493" s="209"/>
      <c r="C493" s="217"/>
      <c r="E493" s="218"/>
      <c r="F493" s="209"/>
      <c r="G493" s="209"/>
      <c r="I493" s="209"/>
      <c r="J493" s="209"/>
      <c r="K493" s="221"/>
      <c r="L493" s="223"/>
      <c r="M493" s="225"/>
      <c r="N493" s="231"/>
      <c r="O493" s="231"/>
      <c r="P493" s="209"/>
      <c r="R493" s="219"/>
      <c r="S493" s="227"/>
      <c r="T493" s="229"/>
      <c r="U493" s="210"/>
      <c r="W493" s="47" t="s">
        <v>73</v>
      </c>
      <c r="X493" s="154"/>
      <c r="Y493" s="154"/>
      <c r="Z493" s="154"/>
      <c r="AA493" s="154"/>
      <c r="AB493" s="154"/>
    </row>
    <row r="494" spans="1:28" ht="15.05" thickBot="1">
      <c r="A494" s="216"/>
      <c r="B494" s="209"/>
      <c r="C494" s="217"/>
      <c r="E494" s="218"/>
      <c r="F494" s="209"/>
      <c r="G494" s="209"/>
      <c r="I494" s="209"/>
      <c r="J494" s="209"/>
      <c r="K494" s="221"/>
      <c r="L494" s="223"/>
      <c r="M494" s="225"/>
      <c r="N494" s="231"/>
      <c r="O494" s="231"/>
      <c r="P494" s="209"/>
      <c r="R494" s="219"/>
      <c r="S494" s="227"/>
      <c r="T494" s="229"/>
      <c r="U494" s="210"/>
      <c r="W494" s="47" t="s">
        <v>57</v>
      </c>
      <c r="X494" s="155"/>
      <c r="Y494" s="155"/>
      <c r="Z494" s="155"/>
      <c r="AA494" s="155"/>
      <c r="AB494" s="155"/>
    </row>
    <row r="495" spans="1:28" ht="15.05" thickBot="1">
      <c r="A495" s="216"/>
      <c r="B495" s="209"/>
      <c r="C495" s="217"/>
      <c r="E495" s="218"/>
      <c r="F495" s="209"/>
      <c r="G495" s="209"/>
      <c r="I495" s="209"/>
      <c r="J495" s="209"/>
      <c r="K495" s="221"/>
      <c r="L495" s="223"/>
      <c r="M495" s="225"/>
      <c r="N495" s="231"/>
      <c r="O495" s="231"/>
      <c r="P495" s="209"/>
      <c r="R495" s="219"/>
      <c r="S495" s="227"/>
      <c r="T495" s="229"/>
      <c r="U495" s="210"/>
      <c r="W495" s="138" t="s">
        <v>58</v>
      </c>
      <c r="X495" s="156"/>
      <c r="Y495" s="156"/>
      <c r="Z495" s="156"/>
      <c r="AA495" s="156"/>
      <c r="AB495" s="156"/>
    </row>
    <row r="496" spans="1:28" ht="15.05" thickBot="1">
      <c r="A496" s="216"/>
      <c r="B496" s="209"/>
      <c r="C496" s="217"/>
      <c r="E496" s="218"/>
      <c r="F496" s="209"/>
      <c r="G496" s="209"/>
      <c r="I496" s="209"/>
      <c r="J496" s="209"/>
      <c r="K496" s="221"/>
      <c r="L496" s="223"/>
      <c r="M496" s="225"/>
      <c r="N496" s="231"/>
      <c r="O496" s="231"/>
      <c r="P496" s="209"/>
      <c r="R496" s="219"/>
      <c r="S496" s="227"/>
      <c r="T496" s="229"/>
      <c r="U496" s="210"/>
      <c r="W496" s="139" t="s">
        <v>8</v>
      </c>
      <c r="X496" s="157"/>
      <c r="Y496" s="157"/>
      <c r="Z496" s="157"/>
      <c r="AA496" s="157"/>
      <c r="AB496" s="157"/>
    </row>
    <row r="497" spans="1:28" ht="15.05" thickBot="1">
      <c r="A497" s="211">
        <v>100</v>
      </c>
      <c r="B497" s="220"/>
      <c r="C497" s="212"/>
      <c r="E497" s="213"/>
      <c r="F497" s="208"/>
      <c r="G497" s="208"/>
      <c r="I497" s="208"/>
      <c r="J497" s="208"/>
      <c r="K497" s="222"/>
      <c r="L497" s="224"/>
      <c r="M497" s="226"/>
      <c r="N497" s="232"/>
      <c r="O497" s="232"/>
      <c r="P497" s="208"/>
      <c r="R497" s="214"/>
      <c r="S497" s="228" t="str">
        <f t="shared" ref="S497" si="196">IF(R497&lt;&gt;"",SUM(X498:AB498),"")</f>
        <v/>
      </c>
      <c r="T497" s="230" t="str">
        <f t="shared" ref="T497" si="197">IF(AND(R497&lt;&gt;"",S497&lt;&gt;""),R497*S497,"")</f>
        <v/>
      </c>
      <c r="U497" s="215"/>
      <c r="W497" s="51" t="s">
        <v>72</v>
      </c>
      <c r="X497" s="158"/>
      <c r="Y497" s="158"/>
      <c r="Z497" s="158"/>
      <c r="AA497" s="158"/>
      <c r="AB497" s="158"/>
    </row>
    <row r="498" spans="1:28" ht="15.05" thickBot="1">
      <c r="A498" s="211"/>
      <c r="B498" s="220"/>
      <c r="C498" s="212"/>
      <c r="E498" s="213"/>
      <c r="F498" s="208"/>
      <c r="G498" s="208"/>
      <c r="I498" s="208"/>
      <c r="J498" s="208"/>
      <c r="K498" s="222"/>
      <c r="L498" s="224"/>
      <c r="M498" s="226"/>
      <c r="N498" s="232"/>
      <c r="O498" s="232"/>
      <c r="P498" s="208"/>
      <c r="R498" s="214"/>
      <c r="S498" s="228"/>
      <c r="T498" s="230"/>
      <c r="U498" s="215"/>
      <c r="W498" s="47" t="s">
        <v>73</v>
      </c>
      <c r="X498" s="159"/>
      <c r="Y498" s="159"/>
      <c r="Z498" s="159"/>
      <c r="AA498" s="159"/>
      <c r="AB498" s="159"/>
    </row>
    <row r="499" spans="1:28" ht="15.05" thickBot="1">
      <c r="A499" s="211"/>
      <c r="B499" s="220"/>
      <c r="C499" s="212"/>
      <c r="E499" s="213"/>
      <c r="F499" s="208"/>
      <c r="G499" s="208"/>
      <c r="I499" s="208"/>
      <c r="J499" s="208"/>
      <c r="K499" s="222"/>
      <c r="L499" s="224"/>
      <c r="M499" s="226"/>
      <c r="N499" s="232"/>
      <c r="O499" s="232"/>
      <c r="P499" s="208"/>
      <c r="R499" s="214"/>
      <c r="S499" s="228"/>
      <c r="T499" s="230"/>
      <c r="U499" s="215"/>
      <c r="W499" s="47" t="s">
        <v>57</v>
      </c>
      <c r="X499" s="160"/>
      <c r="Y499" s="160"/>
      <c r="Z499" s="160"/>
      <c r="AA499" s="160"/>
      <c r="AB499" s="160"/>
    </row>
    <row r="500" spans="1:28" ht="15.05" thickBot="1">
      <c r="A500" s="211"/>
      <c r="B500" s="220"/>
      <c r="C500" s="212"/>
      <c r="E500" s="213"/>
      <c r="F500" s="208"/>
      <c r="G500" s="208"/>
      <c r="I500" s="208"/>
      <c r="J500" s="208"/>
      <c r="K500" s="222"/>
      <c r="L500" s="224"/>
      <c r="M500" s="226"/>
      <c r="N500" s="232"/>
      <c r="O500" s="232"/>
      <c r="P500" s="208"/>
      <c r="R500" s="214"/>
      <c r="S500" s="228"/>
      <c r="T500" s="230"/>
      <c r="U500" s="215"/>
      <c r="W500" s="138" t="s">
        <v>58</v>
      </c>
      <c r="X500" s="161"/>
      <c r="Y500" s="161"/>
      <c r="Z500" s="161"/>
      <c r="AA500" s="161"/>
      <c r="AB500" s="161"/>
    </row>
    <row r="501" spans="1:28" ht="15.05" thickBot="1">
      <c r="A501" s="211"/>
      <c r="B501" s="220"/>
      <c r="C501" s="212"/>
      <c r="E501" s="213"/>
      <c r="F501" s="208"/>
      <c r="G501" s="208"/>
      <c r="I501" s="208"/>
      <c r="J501" s="208"/>
      <c r="K501" s="222"/>
      <c r="L501" s="224"/>
      <c r="M501" s="226"/>
      <c r="N501" s="232"/>
      <c r="O501" s="232"/>
      <c r="P501" s="208"/>
      <c r="R501" s="214"/>
      <c r="S501" s="228"/>
      <c r="T501" s="230"/>
      <c r="U501" s="215"/>
      <c r="W501" s="139" t="s">
        <v>8</v>
      </c>
      <c r="X501" s="162"/>
      <c r="Y501" s="162"/>
      <c r="Z501" s="162"/>
      <c r="AA501" s="162"/>
      <c r="AB501" s="162"/>
    </row>
  </sheetData>
  <mergeCells count="1800">
    <mergeCell ref="I427:I431"/>
    <mergeCell ref="I432:I436"/>
    <mergeCell ref="I437:I441"/>
    <mergeCell ref="I442:I446"/>
    <mergeCell ref="I447:I451"/>
    <mergeCell ref="I452:I456"/>
    <mergeCell ref="I457:I461"/>
    <mergeCell ref="I462:I466"/>
    <mergeCell ref="I467:I471"/>
    <mergeCell ref="I472:I476"/>
    <mergeCell ref="I477:I481"/>
    <mergeCell ref="I482:I486"/>
    <mergeCell ref="I487:I491"/>
    <mergeCell ref="I492:I496"/>
    <mergeCell ref="I497:I501"/>
    <mergeCell ref="I342:I346"/>
    <mergeCell ref="I347:I351"/>
    <mergeCell ref="I352:I356"/>
    <mergeCell ref="I357:I361"/>
    <mergeCell ref="I362:I366"/>
    <mergeCell ref="I367:I371"/>
    <mergeCell ref="I372:I376"/>
    <mergeCell ref="I377:I381"/>
    <mergeCell ref="I382:I386"/>
    <mergeCell ref="I387:I391"/>
    <mergeCell ref="I392:I396"/>
    <mergeCell ref="I397:I401"/>
    <mergeCell ref="I402:I406"/>
    <mergeCell ref="I407:I411"/>
    <mergeCell ref="I412:I416"/>
    <mergeCell ref="I417:I421"/>
    <mergeCell ref="I422:I426"/>
    <mergeCell ref="I257:I261"/>
    <mergeCell ref="I262:I266"/>
    <mergeCell ref="I267:I271"/>
    <mergeCell ref="I272:I276"/>
    <mergeCell ref="I277:I281"/>
    <mergeCell ref="I282:I286"/>
    <mergeCell ref="I287:I291"/>
    <mergeCell ref="I292:I296"/>
    <mergeCell ref="I297:I301"/>
    <mergeCell ref="I302:I306"/>
    <mergeCell ref="I307:I311"/>
    <mergeCell ref="I312:I316"/>
    <mergeCell ref="I317:I321"/>
    <mergeCell ref="I322:I326"/>
    <mergeCell ref="I327:I331"/>
    <mergeCell ref="I332:I336"/>
    <mergeCell ref="I337:I341"/>
    <mergeCell ref="I172:I176"/>
    <mergeCell ref="I177:I181"/>
    <mergeCell ref="I182:I186"/>
    <mergeCell ref="I187:I191"/>
    <mergeCell ref="I192:I196"/>
    <mergeCell ref="I197:I201"/>
    <mergeCell ref="I202:I206"/>
    <mergeCell ref="I207:I211"/>
    <mergeCell ref="I212:I216"/>
    <mergeCell ref="I217:I221"/>
    <mergeCell ref="I222:I226"/>
    <mergeCell ref="I227:I231"/>
    <mergeCell ref="I232:I236"/>
    <mergeCell ref="I237:I241"/>
    <mergeCell ref="I242:I246"/>
    <mergeCell ref="I247:I251"/>
    <mergeCell ref="I252:I256"/>
    <mergeCell ref="I87:I91"/>
    <mergeCell ref="I92:I96"/>
    <mergeCell ref="I97:I101"/>
    <mergeCell ref="I102:I106"/>
    <mergeCell ref="I107:I111"/>
    <mergeCell ref="I112:I116"/>
    <mergeCell ref="I117:I121"/>
    <mergeCell ref="I122:I126"/>
    <mergeCell ref="I127:I131"/>
    <mergeCell ref="I132:I136"/>
    <mergeCell ref="I137:I141"/>
    <mergeCell ref="I142:I146"/>
    <mergeCell ref="I147:I151"/>
    <mergeCell ref="I152:I156"/>
    <mergeCell ref="I157:I161"/>
    <mergeCell ref="I162:I166"/>
    <mergeCell ref="I167:I171"/>
    <mergeCell ref="I2:I6"/>
    <mergeCell ref="I7:I11"/>
    <mergeCell ref="I12:I16"/>
    <mergeCell ref="I17:I21"/>
    <mergeCell ref="I22:I26"/>
    <mergeCell ref="I27:I31"/>
    <mergeCell ref="I32:I36"/>
    <mergeCell ref="I37:I41"/>
    <mergeCell ref="I42:I46"/>
    <mergeCell ref="I47:I51"/>
    <mergeCell ref="I52:I56"/>
    <mergeCell ref="I57:I61"/>
    <mergeCell ref="I62:I66"/>
    <mergeCell ref="I67:I71"/>
    <mergeCell ref="I72:I76"/>
    <mergeCell ref="I77:I81"/>
    <mergeCell ref="I82:I86"/>
    <mergeCell ref="A7:A11"/>
    <mergeCell ref="C7:C11"/>
    <mergeCell ref="E7:E11"/>
    <mergeCell ref="R7:R11"/>
    <mergeCell ref="U7:U11"/>
    <mergeCell ref="A2:A6"/>
    <mergeCell ref="C2:C6"/>
    <mergeCell ref="E2:E6"/>
    <mergeCell ref="R2:R6"/>
    <mergeCell ref="U2:U6"/>
    <mergeCell ref="B2:B6"/>
    <mergeCell ref="B7:B11"/>
    <mergeCell ref="G2:G6"/>
    <mergeCell ref="G7:G11"/>
    <mergeCell ref="K2:K6"/>
    <mergeCell ref="K7:K11"/>
    <mergeCell ref="L2:L6"/>
    <mergeCell ref="L7:L11"/>
    <mergeCell ref="M2:M6"/>
    <mergeCell ref="M7:M11"/>
    <mergeCell ref="S2:S6"/>
    <mergeCell ref="S7:S11"/>
    <mergeCell ref="T2:T6"/>
    <mergeCell ref="T7:T11"/>
    <mergeCell ref="N2:N6"/>
    <mergeCell ref="N7:N11"/>
    <mergeCell ref="O2:O6"/>
    <mergeCell ref="O7:O11"/>
    <mergeCell ref="J2:J6"/>
    <mergeCell ref="J7:J11"/>
    <mergeCell ref="F2:F6"/>
    <mergeCell ref="F7:F11"/>
    <mergeCell ref="A17:A21"/>
    <mergeCell ref="C17:C21"/>
    <mergeCell ref="E17:E21"/>
    <mergeCell ref="R17:R21"/>
    <mergeCell ref="U17:U21"/>
    <mergeCell ref="A12:A16"/>
    <mergeCell ref="C12:C16"/>
    <mergeCell ref="E12:E16"/>
    <mergeCell ref="R12:R16"/>
    <mergeCell ref="U12:U16"/>
    <mergeCell ref="B12:B16"/>
    <mergeCell ref="B17:B21"/>
    <mergeCell ref="G12:G16"/>
    <mergeCell ref="G17:G21"/>
    <mergeCell ref="K12:K16"/>
    <mergeCell ref="K17:K21"/>
    <mergeCell ref="L12:L16"/>
    <mergeCell ref="L17:L21"/>
    <mergeCell ref="M12:M16"/>
    <mergeCell ref="M17:M21"/>
    <mergeCell ref="S12:S16"/>
    <mergeCell ref="S17:S21"/>
    <mergeCell ref="T12:T16"/>
    <mergeCell ref="T17:T21"/>
    <mergeCell ref="N12:N16"/>
    <mergeCell ref="N17:N21"/>
    <mergeCell ref="O12:O16"/>
    <mergeCell ref="O17:O21"/>
    <mergeCell ref="J12:J16"/>
    <mergeCell ref="J17:J21"/>
    <mergeCell ref="F12:F16"/>
    <mergeCell ref="F17:F21"/>
    <mergeCell ref="U22:U26"/>
    <mergeCell ref="A27:A31"/>
    <mergeCell ref="C27:C31"/>
    <mergeCell ref="E27:E31"/>
    <mergeCell ref="R27:R31"/>
    <mergeCell ref="U27:U31"/>
    <mergeCell ref="A22:A26"/>
    <mergeCell ref="C22:C26"/>
    <mergeCell ref="E22:E26"/>
    <mergeCell ref="R22:R26"/>
    <mergeCell ref="B22:B26"/>
    <mergeCell ref="B27:B31"/>
    <mergeCell ref="G22:G26"/>
    <mergeCell ref="G27:G31"/>
    <mergeCell ref="K22:K26"/>
    <mergeCell ref="K27:K31"/>
    <mergeCell ref="L22:L26"/>
    <mergeCell ref="L27:L31"/>
    <mergeCell ref="M22:M26"/>
    <mergeCell ref="M27:M31"/>
    <mergeCell ref="S22:S26"/>
    <mergeCell ref="S27:S31"/>
    <mergeCell ref="T22:T26"/>
    <mergeCell ref="T27:T31"/>
    <mergeCell ref="N22:N26"/>
    <mergeCell ref="N27:N31"/>
    <mergeCell ref="O22:O26"/>
    <mergeCell ref="O27:O31"/>
    <mergeCell ref="J22:J26"/>
    <mergeCell ref="J27:J31"/>
    <mergeCell ref="F22:F26"/>
    <mergeCell ref="F27:F31"/>
    <mergeCell ref="U32:U36"/>
    <mergeCell ref="A37:A41"/>
    <mergeCell ref="C37:C41"/>
    <mergeCell ref="E37:E41"/>
    <mergeCell ref="R37:R41"/>
    <mergeCell ref="U37:U41"/>
    <mergeCell ref="A32:A36"/>
    <mergeCell ref="C32:C36"/>
    <mergeCell ref="E32:E36"/>
    <mergeCell ref="R32:R36"/>
    <mergeCell ref="B32:B36"/>
    <mergeCell ref="B37:B41"/>
    <mergeCell ref="G32:G36"/>
    <mergeCell ref="G37:G41"/>
    <mergeCell ref="K32:K36"/>
    <mergeCell ref="K37:K41"/>
    <mergeCell ref="L32:L36"/>
    <mergeCell ref="L37:L41"/>
    <mergeCell ref="M32:M36"/>
    <mergeCell ref="M37:M41"/>
    <mergeCell ref="S32:S36"/>
    <mergeCell ref="S37:S41"/>
    <mergeCell ref="T32:T36"/>
    <mergeCell ref="T37:T41"/>
    <mergeCell ref="N32:N36"/>
    <mergeCell ref="N37:N41"/>
    <mergeCell ref="O32:O36"/>
    <mergeCell ref="O37:O41"/>
    <mergeCell ref="J32:J36"/>
    <mergeCell ref="J37:J41"/>
    <mergeCell ref="F32:F36"/>
    <mergeCell ref="F37:F41"/>
    <mergeCell ref="U42:U46"/>
    <mergeCell ref="A47:A51"/>
    <mergeCell ref="C47:C51"/>
    <mergeCell ref="E47:E51"/>
    <mergeCell ref="R47:R51"/>
    <mergeCell ref="U47:U51"/>
    <mergeCell ref="A42:A46"/>
    <mergeCell ref="C42:C46"/>
    <mergeCell ref="E42:E46"/>
    <mergeCell ref="R42:R46"/>
    <mergeCell ref="B42:B46"/>
    <mergeCell ref="B47:B51"/>
    <mergeCell ref="G42:G46"/>
    <mergeCell ref="G47:G51"/>
    <mergeCell ref="K42:K46"/>
    <mergeCell ref="K47:K51"/>
    <mergeCell ref="L42:L46"/>
    <mergeCell ref="L47:L51"/>
    <mergeCell ref="M42:M46"/>
    <mergeCell ref="M47:M51"/>
    <mergeCell ref="S42:S46"/>
    <mergeCell ref="S47:S51"/>
    <mergeCell ref="T42:T46"/>
    <mergeCell ref="T47:T51"/>
    <mergeCell ref="N47:N51"/>
    <mergeCell ref="N42:N46"/>
    <mergeCell ref="O42:O46"/>
    <mergeCell ref="O47:O51"/>
    <mergeCell ref="J42:J46"/>
    <mergeCell ref="J47:J51"/>
    <mergeCell ref="F42:F46"/>
    <mergeCell ref="F47:F51"/>
    <mergeCell ref="U52:U56"/>
    <mergeCell ref="A57:A61"/>
    <mergeCell ref="C57:C61"/>
    <mergeCell ref="E57:E61"/>
    <mergeCell ref="R57:R61"/>
    <mergeCell ref="U57:U61"/>
    <mergeCell ref="A52:A56"/>
    <mergeCell ref="C52:C56"/>
    <mergeCell ref="E52:E56"/>
    <mergeCell ref="R52:R56"/>
    <mergeCell ref="B52:B56"/>
    <mergeCell ref="B57:B61"/>
    <mergeCell ref="G52:G56"/>
    <mergeCell ref="G57:G61"/>
    <mergeCell ref="K52:K56"/>
    <mergeCell ref="K57:K61"/>
    <mergeCell ref="L52:L56"/>
    <mergeCell ref="L57:L61"/>
    <mergeCell ref="M52:M56"/>
    <mergeCell ref="M57:M61"/>
    <mergeCell ref="S52:S56"/>
    <mergeCell ref="S57:S61"/>
    <mergeCell ref="T52:T56"/>
    <mergeCell ref="T57:T61"/>
    <mergeCell ref="N52:N56"/>
    <mergeCell ref="N57:N61"/>
    <mergeCell ref="O52:O56"/>
    <mergeCell ref="O57:O61"/>
    <mergeCell ref="J52:J56"/>
    <mergeCell ref="J57:J61"/>
    <mergeCell ref="F52:F56"/>
    <mergeCell ref="F57:F61"/>
    <mergeCell ref="U62:U66"/>
    <mergeCell ref="A67:A71"/>
    <mergeCell ref="C67:C71"/>
    <mergeCell ref="E67:E71"/>
    <mergeCell ref="R67:R71"/>
    <mergeCell ref="U67:U71"/>
    <mergeCell ref="A62:A66"/>
    <mergeCell ref="C62:C66"/>
    <mergeCell ref="E62:E66"/>
    <mergeCell ref="R62:R66"/>
    <mergeCell ref="B62:B66"/>
    <mergeCell ref="B67:B71"/>
    <mergeCell ref="G62:G66"/>
    <mergeCell ref="G67:G71"/>
    <mergeCell ref="K62:K66"/>
    <mergeCell ref="K67:K71"/>
    <mergeCell ref="L62:L66"/>
    <mergeCell ref="L67:L71"/>
    <mergeCell ref="M62:M66"/>
    <mergeCell ref="M67:M71"/>
    <mergeCell ref="S62:S66"/>
    <mergeCell ref="S67:S71"/>
    <mergeCell ref="T62:T66"/>
    <mergeCell ref="T67:T71"/>
    <mergeCell ref="N62:N66"/>
    <mergeCell ref="N67:N71"/>
    <mergeCell ref="O62:O66"/>
    <mergeCell ref="O67:O71"/>
    <mergeCell ref="J62:J66"/>
    <mergeCell ref="J67:J71"/>
    <mergeCell ref="F62:F66"/>
    <mergeCell ref="F67:F71"/>
    <mergeCell ref="U72:U76"/>
    <mergeCell ref="A77:A81"/>
    <mergeCell ref="C77:C81"/>
    <mergeCell ref="E77:E81"/>
    <mergeCell ref="R77:R81"/>
    <mergeCell ref="U77:U81"/>
    <mergeCell ref="A72:A76"/>
    <mergeCell ref="C72:C76"/>
    <mergeCell ref="E72:E76"/>
    <mergeCell ref="R72:R76"/>
    <mergeCell ref="B72:B76"/>
    <mergeCell ref="B77:B81"/>
    <mergeCell ref="G72:G76"/>
    <mergeCell ref="G77:G81"/>
    <mergeCell ref="K72:K76"/>
    <mergeCell ref="K77:K81"/>
    <mergeCell ref="L72:L76"/>
    <mergeCell ref="L77:L81"/>
    <mergeCell ref="M72:M76"/>
    <mergeCell ref="M77:M81"/>
    <mergeCell ref="S72:S76"/>
    <mergeCell ref="S77:S81"/>
    <mergeCell ref="T72:T76"/>
    <mergeCell ref="T77:T81"/>
    <mergeCell ref="N72:N76"/>
    <mergeCell ref="N77:N81"/>
    <mergeCell ref="O72:O76"/>
    <mergeCell ref="O77:O81"/>
    <mergeCell ref="J72:J76"/>
    <mergeCell ref="J77:J81"/>
    <mergeCell ref="F72:F76"/>
    <mergeCell ref="F77:F81"/>
    <mergeCell ref="U82:U86"/>
    <mergeCell ref="A87:A91"/>
    <mergeCell ref="C87:C91"/>
    <mergeCell ref="E87:E91"/>
    <mergeCell ref="R87:R91"/>
    <mergeCell ref="U87:U91"/>
    <mergeCell ref="A82:A86"/>
    <mergeCell ref="C82:C86"/>
    <mergeCell ref="E82:E86"/>
    <mergeCell ref="R82:R86"/>
    <mergeCell ref="B82:B86"/>
    <mergeCell ref="B87:B91"/>
    <mergeCell ref="G82:G86"/>
    <mergeCell ref="G87:G91"/>
    <mergeCell ref="K82:K86"/>
    <mergeCell ref="K87:K91"/>
    <mergeCell ref="L82:L86"/>
    <mergeCell ref="L87:L91"/>
    <mergeCell ref="M82:M86"/>
    <mergeCell ref="M87:M91"/>
    <mergeCell ref="S82:S86"/>
    <mergeCell ref="S87:S91"/>
    <mergeCell ref="T82:T86"/>
    <mergeCell ref="T87:T91"/>
    <mergeCell ref="N82:N86"/>
    <mergeCell ref="N87:N91"/>
    <mergeCell ref="O82:O86"/>
    <mergeCell ref="O87:O91"/>
    <mergeCell ref="J82:J86"/>
    <mergeCell ref="J87:J91"/>
    <mergeCell ref="F82:F86"/>
    <mergeCell ref="F87:F91"/>
    <mergeCell ref="U92:U96"/>
    <mergeCell ref="A97:A101"/>
    <mergeCell ref="C97:C101"/>
    <mergeCell ref="E97:E101"/>
    <mergeCell ref="R97:R101"/>
    <mergeCell ref="U97:U101"/>
    <mergeCell ref="A92:A96"/>
    <mergeCell ref="C92:C96"/>
    <mergeCell ref="E92:E96"/>
    <mergeCell ref="R92:R96"/>
    <mergeCell ref="B92:B96"/>
    <mergeCell ref="B97:B101"/>
    <mergeCell ref="G92:G96"/>
    <mergeCell ref="G97:G101"/>
    <mergeCell ref="K92:K96"/>
    <mergeCell ref="K97:K101"/>
    <mergeCell ref="L92:L96"/>
    <mergeCell ref="L97:L101"/>
    <mergeCell ref="M92:M96"/>
    <mergeCell ref="M97:M101"/>
    <mergeCell ref="S92:S96"/>
    <mergeCell ref="S97:S101"/>
    <mergeCell ref="T92:T96"/>
    <mergeCell ref="T97:T101"/>
    <mergeCell ref="N92:N96"/>
    <mergeCell ref="N97:N101"/>
    <mergeCell ref="O92:O96"/>
    <mergeCell ref="O97:O101"/>
    <mergeCell ref="J92:J96"/>
    <mergeCell ref="J97:J101"/>
    <mergeCell ref="F92:F96"/>
    <mergeCell ref="F97:F101"/>
    <mergeCell ref="U102:U106"/>
    <mergeCell ref="A107:A111"/>
    <mergeCell ref="C107:C111"/>
    <mergeCell ref="E107:E111"/>
    <mergeCell ref="R107:R111"/>
    <mergeCell ref="U107:U111"/>
    <mergeCell ref="A102:A106"/>
    <mergeCell ref="C102:C106"/>
    <mergeCell ref="E102:E106"/>
    <mergeCell ref="R102:R106"/>
    <mergeCell ref="B107:B111"/>
    <mergeCell ref="B102:B106"/>
    <mergeCell ref="G102:G106"/>
    <mergeCell ref="G107:G111"/>
    <mergeCell ref="K102:K106"/>
    <mergeCell ref="K107:K111"/>
    <mergeCell ref="L102:L106"/>
    <mergeCell ref="L107:L111"/>
    <mergeCell ref="M102:M106"/>
    <mergeCell ref="M107:M111"/>
    <mergeCell ref="S102:S106"/>
    <mergeCell ref="S107:S111"/>
    <mergeCell ref="T102:T106"/>
    <mergeCell ref="T107:T111"/>
    <mergeCell ref="N102:N106"/>
    <mergeCell ref="N107:N111"/>
    <mergeCell ref="O102:O106"/>
    <mergeCell ref="O107:O111"/>
    <mergeCell ref="J102:J106"/>
    <mergeCell ref="J107:J111"/>
    <mergeCell ref="F102:F106"/>
    <mergeCell ref="F107:F111"/>
    <mergeCell ref="U112:U116"/>
    <mergeCell ref="A117:A121"/>
    <mergeCell ref="C117:C121"/>
    <mergeCell ref="E117:E121"/>
    <mergeCell ref="R117:R121"/>
    <mergeCell ref="U117:U121"/>
    <mergeCell ref="A112:A116"/>
    <mergeCell ref="C112:C116"/>
    <mergeCell ref="E112:E116"/>
    <mergeCell ref="R112:R116"/>
    <mergeCell ref="B117:B121"/>
    <mergeCell ref="B112:B116"/>
    <mergeCell ref="G112:G116"/>
    <mergeCell ref="G117:G121"/>
    <mergeCell ref="K112:K116"/>
    <mergeCell ref="K117:K121"/>
    <mergeCell ref="L112:L116"/>
    <mergeCell ref="L117:L121"/>
    <mergeCell ref="M112:M116"/>
    <mergeCell ref="M117:M121"/>
    <mergeCell ref="S112:S116"/>
    <mergeCell ref="S117:S121"/>
    <mergeCell ref="T112:T116"/>
    <mergeCell ref="T117:T121"/>
    <mergeCell ref="N112:N116"/>
    <mergeCell ref="N117:N121"/>
    <mergeCell ref="O112:O116"/>
    <mergeCell ref="O117:O121"/>
    <mergeCell ref="J112:J116"/>
    <mergeCell ref="J117:J121"/>
    <mergeCell ref="F112:F116"/>
    <mergeCell ref="F117:F121"/>
    <mergeCell ref="U122:U126"/>
    <mergeCell ref="A127:A131"/>
    <mergeCell ref="C127:C131"/>
    <mergeCell ref="E127:E131"/>
    <mergeCell ref="R127:R131"/>
    <mergeCell ref="U127:U131"/>
    <mergeCell ref="A122:A126"/>
    <mergeCell ref="C122:C126"/>
    <mergeCell ref="E122:E126"/>
    <mergeCell ref="R122:R126"/>
    <mergeCell ref="B127:B131"/>
    <mergeCell ref="B122:B126"/>
    <mergeCell ref="G122:G126"/>
    <mergeCell ref="G127:G131"/>
    <mergeCell ref="K122:K126"/>
    <mergeCell ref="K127:K131"/>
    <mergeCell ref="L122:L126"/>
    <mergeCell ref="L127:L131"/>
    <mergeCell ref="M122:M126"/>
    <mergeCell ref="M127:M131"/>
    <mergeCell ref="S122:S126"/>
    <mergeCell ref="S127:S131"/>
    <mergeCell ref="T122:T126"/>
    <mergeCell ref="T127:T131"/>
    <mergeCell ref="N122:N126"/>
    <mergeCell ref="N127:N131"/>
    <mergeCell ref="O122:O126"/>
    <mergeCell ref="O127:O131"/>
    <mergeCell ref="J122:J126"/>
    <mergeCell ref="J127:J131"/>
    <mergeCell ref="F122:F126"/>
    <mergeCell ref="F127:F131"/>
    <mergeCell ref="U132:U136"/>
    <mergeCell ref="A137:A141"/>
    <mergeCell ref="C137:C141"/>
    <mergeCell ref="E137:E141"/>
    <mergeCell ref="R137:R141"/>
    <mergeCell ref="U137:U141"/>
    <mergeCell ref="A132:A136"/>
    <mergeCell ref="C132:C136"/>
    <mergeCell ref="E132:E136"/>
    <mergeCell ref="R132:R136"/>
    <mergeCell ref="B137:B141"/>
    <mergeCell ref="B132:B136"/>
    <mergeCell ref="G132:G136"/>
    <mergeCell ref="G137:G141"/>
    <mergeCell ref="K132:K136"/>
    <mergeCell ref="K137:K141"/>
    <mergeCell ref="L132:L136"/>
    <mergeCell ref="L137:L141"/>
    <mergeCell ref="M132:M136"/>
    <mergeCell ref="M137:M141"/>
    <mergeCell ref="S132:S136"/>
    <mergeCell ref="S137:S141"/>
    <mergeCell ref="T132:T136"/>
    <mergeCell ref="T137:T141"/>
    <mergeCell ref="N137:N141"/>
    <mergeCell ref="N132:N136"/>
    <mergeCell ref="O132:O136"/>
    <mergeCell ref="O137:O141"/>
    <mergeCell ref="J132:J136"/>
    <mergeCell ref="J137:J141"/>
    <mergeCell ref="F132:F136"/>
    <mergeCell ref="F137:F141"/>
    <mergeCell ref="U142:U146"/>
    <mergeCell ref="A147:A151"/>
    <mergeCell ref="C147:C151"/>
    <mergeCell ref="E147:E151"/>
    <mergeCell ref="R147:R151"/>
    <mergeCell ref="U147:U151"/>
    <mergeCell ref="A142:A146"/>
    <mergeCell ref="C142:C146"/>
    <mergeCell ref="E142:E146"/>
    <mergeCell ref="R142:R146"/>
    <mergeCell ref="B147:B151"/>
    <mergeCell ref="B142:B146"/>
    <mergeCell ref="G142:G146"/>
    <mergeCell ref="G147:G151"/>
    <mergeCell ref="K142:K146"/>
    <mergeCell ref="K147:K151"/>
    <mergeCell ref="L142:L146"/>
    <mergeCell ref="L147:L151"/>
    <mergeCell ref="M142:M146"/>
    <mergeCell ref="M147:M151"/>
    <mergeCell ref="S142:S146"/>
    <mergeCell ref="S147:S151"/>
    <mergeCell ref="T142:T146"/>
    <mergeCell ref="T147:T151"/>
    <mergeCell ref="N142:N146"/>
    <mergeCell ref="N147:N151"/>
    <mergeCell ref="O142:O146"/>
    <mergeCell ref="O147:O151"/>
    <mergeCell ref="J142:J146"/>
    <mergeCell ref="J147:J151"/>
    <mergeCell ref="F142:F146"/>
    <mergeCell ref="F147:F151"/>
    <mergeCell ref="U152:U156"/>
    <mergeCell ref="A157:A161"/>
    <mergeCell ref="C157:C161"/>
    <mergeCell ref="E157:E161"/>
    <mergeCell ref="R157:R161"/>
    <mergeCell ref="U157:U161"/>
    <mergeCell ref="A152:A156"/>
    <mergeCell ref="C152:C156"/>
    <mergeCell ref="E152:E156"/>
    <mergeCell ref="R152:R156"/>
    <mergeCell ref="B157:B161"/>
    <mergeCell ref="B152:B156"/>
    <mergeCell ref="G152:G156"/>
    <mergeCell ref="G157:G161"/>
    <mergeCell ref="K152:K156"/>
    <mergeCell ref="K157:K161"/>
    <mergeCell ref="L152:L156"/>
    <mergeCell ref="L157:L161"/>
    <mergeCell ref="M152:M156"/>
    <mergeCell ref="M157:M161"/>
    <mergeCell ref="S152:S156"/>
    <mergeCell ref="S157:S161"/>
    <mergeCell ref="T152:T156"/>
    <mergeCell ref="T157:T161"/>
    <mergeCell ref="N152:N156"/>
    <mergeCell ref="N157:N161"/>
    <mergeCell ref="O152:O156"/>
    <mergeCell ref="O157:O161"/>
    <mergeCell ref="J152:J156"/>
    <mergeCell ref="J157:J161"/>
    <mergeCell ref="F152:F156"/>
    <mergeCell ref="F157:F161"/>
    <mergeCell ref="U162:U166"/>
    <mergeCell ref="A167:A171"/>
    <mergeCell ref="C167:C171"/>
    <mergeCell ref="E167:E171"/>
    <mergeCell ref="R167:R171"/>
    <mergeCell ref="U167:U171"/>
    <mergeCell ref="A162:A166"/>
    <mergeCell ref="C162:C166"/>
    <mergeCell ref="E162:E166"/>
    <mergeCell ref="R162:R166"/>
    <mergeCell ref="B167:B171"/>
    <mergeCell ref="B162:B166"/>
    <mergeCell ref="G162:G166"/>
    <mergeCell ref="G167:G171"/>
    <mergeCell ref="K162:K166"/>
    <mergeCell ref="K167:K171"/>
    <mergeCell ref="L162:L166"/>
    <mergeCell ref="L167:L171"/>
    <mergeCell ref="M162:M166"/>
    <mergeCell ref="M167:M171"/>
    <mergeCell ref="S162:S166"/>
    <mergeCell ref="S167:S171"/>
    <mergeCell ref="T162:T166"/>
    <mergeCell ref="T167:T171"/>
    <mergeCell ref="N162:N166"/>
    <mergeCell ref="N167:N171"/>
    <mergeCell ref="O162:O166"/>
    <mergeCell ref="O167:O171"/>
    <mergeCell ref="J162:J166"/>
    <mergeCell ref="J167:J171"/>
    <mergeCell ref="F162:F166"/>
    <mergeCell ref="F167:F171"/>
    <mergeCell ref="U172:U176"/>
    <mergeCell ref="A177:A181"/>
    <mergeCell ref="C177:C181"/>
    <mergeCell ref="E177:E181"/>
    <mergeCell ref="R177:R181"/>
    <mergeCell ref="U177:U181"/>
    <mergeCell ref="A172:A176"/>
    <mergeCell ref="C172:C176"/>
    <mergeCell ref="E172:E176"/>
    <mergeCell ref="R172:R176"/>
    <mergeCell ref="B177:B181"/>
    <mergeCell ref="B172:B176"/>
    <mergeCell ref="G172:G176"/>
    <mergeCell ref="G177:G181"/>
    <mergeCell ref="K172:K176"/>
    <mergeCell ref="K177:K181"/>
    <mergeCell ref="L172:L176"/>
    <mergeCell ref="L177:L181"/>
    <mergeCell ref="M172:M176"/>
    <mergeCell ref="M177:M181"/>
    <mergeCell ref="S172:S176"/>
    <mergeCell ref="S177:S181"/>
    <mergeCell ref="T172:T176"/>
    <mergeCell ref="T177:T181"/>
    <mergeCell ref="N172:N176"/>
    <mergeCell ref="N177:N181"/>
    <mergeCell ref="O172:O176"/>
    <mergeCell ref="O177:O181"/>
    <mergeCell ref="J172:J176"/>
    <mergeCell ref="J177:J181"/>
    <mergeCell ref="F172:F176"/>
    <mergeCell ref="F177:F181"/>
    <mergeCell ref="U182:U186"/>
    <mergeCell ref="A187:A191"/>
    <mergeCell ref="C187:C191"/>
    <mergeCell ref="E187:E191"/>
    <mergeCell ref="R187:R191"/>
    <mergeCell ref="U187:U191"/>
    <mergeCell ref="A182:A186"/>
    <mergeCell ref="C182:C186"/>
    <mergeCell ref="E182:E186"/>
    <mergeCell ref="R182:R186"/>
    <mergeCell ref="B187:B191"/>
    <mergeCell ref="B182:B186"/>
    <mergeCell ref="G182:G186"/>
    <mergeCell ref="G187:G191"/>
    <mergeCell ref="K182:K186"/>
    <mergeCell ref="K187:K191"/>
    <mergeCell ref="L182:L186"/>
    <mergeCell ref="L187:L191"/>
    <mergeCell ref="M182:M186"/>
    <mergeCell ref="M187:M191"/>
    <mergeCell ref="S182:S186"/>
    <mergeCell ref="S187:S191"/>
    <mergeCell ref="T182:T186"/>
    <mergeCell ref="T187:T191"/>
    <mergeCell ref="N182:N186"/>
    <mergeCell ref="N187:N191"/>
    <mergeCell ref="O182:O186"/>
    <mergeCell ref="O187:O191"/>
    <mergeCell ref="J182:J186"/>
    <mergeCell ref="J187:J191"/>
    <mergeCell ref="F182:F186"/>
    <mergeCell ref="F187:F191"/>
    <mergeCell ref="U192:U196"/>
    <mergeCell ref="A197:A201"/>
    <mergeCell ref="C197:C201"/>
    <mergeCell ref="E197:E201"/>
    <mergeCell ref="R197:R201"/>
    <mergeCell ref="U197:U201"/>
    <mergeCell ref="A192:A196"/>
    <mergeCell ref="C192:C196"/>
    <mergeCell ref="E192:E196"/>
    <mergeCell ref="R192:R196"/>
    <mergeCell ref="B197:B201"/>
    <mergeCell ref="B192:B196"/>
    <mergeCell ref="G192:G196"/>
    <mergeCell ref="G197:G201"/>
    <mergeCell ref="K192:K196"/>
    <mergeCell ref="K197:K201"/>
    <mergeCell ref="L192:L196"/>
    <mergeCell ref="L197:L201"/>
    <mergeCell ref="M192:M196"/>
    <mergeCell ref="M197:M201"/>
    <mergeCell ref="S192:S196"/>
    <mergeCell ref="S197:S201"/>
    <mergeCell ref="T192:T196"/>
    <mergeCell ref="T197:T201"/>
    <mergeCell ref="N192:N196"/>
    <mergeCell ref="N197:N201"/>
    <mergeCell ref="O192:O196"/>
    <mergeCell ref="O197:O201"/>
    <mergeCell ref="J192:J196"/>
    <mergeCell ref="J197:J201"/>
    <mergeCell ref="F192:F196"/>
    <mergeCell ref="F197:F201"/>
    <mergeCell ref="U202:U206"/>
    <mergeCell ref="A207:A211"/>
    <mergeCell ref="C207:C211"/>
    <mergeCell ref="E207:E211"/>
    <mergeCell ref="R207:R211"/>
    <mergeCell ref="U207:U211"/>
    <mergeCell ref="A202:A206"/>
    <mergeCell ref="C202:C206"/>
    <mergeCell ref="E202:E206"/>
    <mergeCell ref="R202:R206"/>
    <mergeCell ref="B207:B211"/>
    <mergeCell ref="B202:B206"/>
    <mergeCell ref="G202:G206"/>
    <mergeCell ref="G207:G211"/>
    <mergeCell ref="K202:K206"/>
    <mergeCell ref="K207:K211"/>
    <mergeCell ref="L202:L206"/>
    <mergeCell ref="L207:L211"/>
    <mergeCell ref="M202:M206"/>
    <mergeCell ref="M207:M211"/>
    <mergeCell ref="S202:S206"/>
    <mergeCell ref="S207:S211"/>
    <mergeCell ref="T202:T206"/>
    <mergeCell ref="T207:T211"/>
    <mergeCell ref="N202:N206"/>
    <mergeCell ref="N207:N211"/>
    <mergeCell ref="O202:O206"/>
    <mergeCell ref="O207:O211"/>
    <mergeCell ref="J202:J206"/>
    <mergeCell ref="J207:J211"/>
    <mergeCell ref="F202:F206"/>
    <mergeCell ref="F207:F211"/>
    <mergeCell ref="U212:U216"/>
    <mergeCell ref="A217:A221"/>
    <mergeCell ref="C217:C221"/>
    <mergeCell ref="E217:E221"/>
    <mergeCell ref="R217:R221"/>
    <mergeCell ref="U217:U221"/>
    <mergeCell ref="A212:A216"/>
    <mergeCell ref="C212:C216"/>
    <mergeCell ref="E212:E216"/>
    <mergeCell ref="R212:R216"/>
    <mergeCell ref="B212:B216"/>
    <mergeCell ref="B217:B221"/>
    <mergeCell ref="G212:G216"/>
    <mergeCell ref="G217:G221"/>
    <mergeCell ref="K212:K216"/>
    <mergeCell ref="K217:K221"/>
    <mergeCell ref="L212:L216"/>
    <mergeCell ref="L217:L221"/>
    <mergeCell ref="M212:M216"/>
    <mergeCell ref="M217:M221"/>
    <mergeCell ref="S212:S216"/>
    <mergeCell ref="S217:S221"/>
    <mergeCell ref="T212:T216"/>
    <mergeCell ref="T217:T221"/>
    <mergeCell ref="N212:N216"/>
    <mergeCell ref="N217:N221"/>
    <mergeCell ref="O212:O216"/>
    <mergeCell ref="O217:O221"/>
    <mergeCell ref="J212:J216"/>
    <mergeCell ref="J217:J221"/>
    <mergeCell ref="F212:F216"/>
    <mergeCell ref="F217:F221"/>
    <mergeCell ref="U222:U226"/>
    <mergeCell ref="A227:A231"/>
    <mergeCell ref="C227:C231"/>
    <mergeCell ref="E227:E231"/>
    <mergeCell ref="R227:R231"/>
    <mergeCell ref="U227:U231"/>
    <mergeCell ref="A222:A226"/>
    <mergeCell ref="C222:C226"/>
    <mergeCell ref="E222:E226"/>
    <mergeCell ref="R222:R226"/>
    <mergeCell ref="B222:B226"/>
    <mergeCell ref="B227:B231"/>
    <mergeCell ref="G222:G226"/>
    <mergeCell ref="G227:G231"/>
    <mergeCell ref="K222:K226"/>
    <mergeCell ref="K227:K231"/>
    <mergeCell ref="L222:L226"/>
    <mergeCell ref="L227:L231"/>
    <mergeCell ref="M222:M226"/>
    <mergeCell ref="M227:M231"/>
    <mergeCell ref="S222:S226"/>
    <mergeCell ref="S227:S231"/>
    <mergeCell ref="T222:T226"/>
    <mergeCell ref="T227:T231"/>
    <mergeCell ref="N227:N231"/>
    <mergeCell ref="N222:N226"/>
    <mergeCell ref="O222:O226"/>
    <mergeCell ref="O227:O231"/>
    <mergeCell ref="J222:J226"/>
    <mergeCell ref="J227:J231"/>
    <mergeCell ref="F222:F226"/>
    <mergeCell ref="F227:F231"/>
    <mergeCell ref="U232:U236"/>
    <mergeCell ref="A237:A241"/>
    <mergeCell ref="C237:C241"/>
    <mergeCell ref="E237:E241"/>
    <mergeCell ref="R237:R241"/>
    <mergeCell ref="U237:U241"/>
    <mergeCell ref="A232:A236"/>
    <mergeCell ref="C232:C236"/>
    <mergeCell ref="E232:E236"/>
    <mergeCell ref="R232:R236"/>
    <mergeCell ref="B232:B236"/>
    <mergeCell ref="B237:B241"/>
    <mergeCell ref="G232:G236"/>
    <mergeCell ref="G237:G241"/>
    <mergeCell ref="K232:K236"/>
    <mergeCell ref="K237:K241"/>
    <mergeCell ref="L232:L236"/>
    <mergeCell ref="L237:L241"/>
    <mergeCell ref="M232:M236"/>
    <mergeCell ref="M237:M241"/>
    <mergeCell ref="S232:S236"/>
    <mergeCell ref="S237:S241"/>
    <mergeCell ref="T232:T236"/>
    <mergeCell ref="T237:T241"/>
    <mergeCell ref="N232:N236"/>
    <mergeCell ref="N237:N241"/>
    <mergeCell ref="O232:O236"/>
    <mergeCell ref="O237:O241"/>
    <mergeCell ref="J232:J236"/>
    <mergeCell ref="J237:J241"/>
    <mergeCell ref="F232:F236"/>
    <mergeCell ref="F237:F241"/>
    <mergeCell ref="U242:U246"/>
    <mergeCell ref="A247:A251"/>
    <mergeCell ref="C247:C251"/>
    <mergeCell ref="E247:E251"/>
    <mergeCell ref="R247:R251"/>
    <mergeCell ref="U247:U251"/>
    <mergeCell ref="A242:A246"/>
    <mergeCell ref="C242:C246"/>
    <mergeCell ref="E242:E246"/>
    <mergeCell ref="R242:R246"/>
    <mergeCell ref="B242:B246"/>
    <mergeCell ref="B247:B251"/>
    <mergeCell ref="G242:G246"/>
    <mergeCell ref="G247:G251"/>
    <mergeCell ref="K242:K246"/>
    <mergeCell ref="K247:K251"/>
    <mergeCell ref="L242:L246"/>
    <mergeCell ref="L247:L251"/>
    <mergeCell ref="M242:M246"/>
    <mergeCell ref="M247:M251"/>
    <mergeCell ref="S242:S246"/>
    <mergeCell ref="S247:S251"/>
    <mergeCell ref="T242:T246"/>
    <mergeCell ref="T247:T251"/>
    <mergeCell ref="N242:N246"/>
    <mergeCell ref="N247:N251"/>
    <mergeCell ref="O242:O246"/>
    <mergeCell ref="O247:O251"/>
    <mergeCell ref="J242:J246"/>
    <mergeCell ref="J247:J251"/>
    <mergeCell ref="F242:F246"/>
    <mergeCell ref="F247:F251"/>
    <mergeCell ref="U252:U256"/>
    <mergeCell ref="A257:A261"/>
    <mergeCell ref="C257:C261"/>
    <mergeCell ref="E257:E261"/>
    <mergeCell ref="R257:R261"/>
    <mergeCell ref="U257:U261"/>
    <mergeCell ref="A252:A256"/>
    <mergeCell ref="C252:C256"/>
    <mergeCell ref="E252:E256"/>
    <mergeCell ref="R252:R256"/>
    <mergeCell ref="B252:B256"/>
    <mergeCell ref="B257:B261"/>
    <mergeCell ref="G252:G256"/>
    <mergeCell ref="G257:G261"/>
    <mergeCell ref="K252:K256"/>
    <mergeCell ref="K257:K261"/>
    <mergeCell ref="L252:L256"/>
    <mergeCell ref="L257:L261"/>
    <mergeCell ref="M252:M256"/>
    <mergeCell ref="M257:M261"/>
    <mergeCell ref="S252:S256"/>
    <mergeCell ref="S257:S261"/>
    <mergeCell ref="T252:T256"/>
    <mergeCell ref="T257:T261"/>
    <mergeCell ref="N252:N256"/>
    <mergeCell ref="N257:N261"/>
    <mergeCell ref="O252:O256"/>
    <mergeCell ref="O257:O261"/>
    <mergeCell ref="J252:J256"/>
    <mergeCell ref="J257:J261"/>
    <mergeCell ref="F252:F256"/>
    <mergeCell ref="F257:F261"/>
    <mergeCell ref="U262:U266"/>
    <mergeCell ref="A267:A271"/>
    <mergeCell ref="C267:C271"/>
    <mergeCell ref="E267:E271"/>
    <mergeCell ref="R267:R271"/>
    <mergeCell ref="U267:U271"/>
    <mergeCell ref="A262:A266"/>
    <mergeCell ref="C262:C266"/>
    <mergeCell ref="E262:E266"/>
    <mergeCell ref="R262:R266"/>
    <mergeCell ref="B262:B266"/>
    <mergeCell ref="B267:B271"/>
    <mergeCell ref="G262:G266"/>
    <mergeCell ref="G267:G271"/>
    <mergeCell ref="K262:K266"/>
    <mergeCell ref="K267:K271"/>
    <mergeCell ref="L262:L266"/>
    <mergeCell ref="L267:L271"/>
    <mergeCell ref="M262:M266"/>
    <mergeCell ref="M267:M271"/>
    <mergeCell ref="S262:S266"/>
    <mergeCell ref="S267:S271"/>
    <mergeCell ref="T262:T266"/>
    <mergeCell ref="T267:T271"/>
    <mergeCell ref="N262:N266"/>
    <mergeCell ref="N267:N271"/>
    <mergeCell ref="O262:O266"/>
    <mergeCell ref="O267:O271"/>
    <mergeCell ref="J262:J266"/>
    <mergeCell ref="J267:J271"/>
    <mergeCell ref="F262:F266"/>
    <mergeCell ref="F267:F271"/>
    <mergeCell ref="U272:U276"/>
    <mergeCell ref="A277:A281"/>
    <mergeCell ref="C277:C281"/>
    <mergeCell ref="E277:E281"/>
    <mergeCell ref="R277:R281"/>
    <mergeCell ref="U277:U281"/>
    <mergeCell ref="A272:A276"/>
    <mergeCell ref="C272:C276"/>
    <mergeCell ref="E272:E276"/>
    <mergeCell ref="R272:R276"/>
    <mergeCell ref="B272:B276"/>
    <mergeCell ref="B277:B281"/>
    <mergeCell ref="G272:G276"/>
    <mergeCell ref="G277:G281"/>
    <mergeCell ref="K272:K276"/>
    <mergeCell ref="K277:K281"/>
    <mergeCell ref="L272:L276"/>
    <mergeCell ref="L277:L281"/>
    <mergeCell ref="M272:M276"/>
    <mergeCell ref="M277:M281"/>
    <mergeCell ref="S272:S276"/>
    <mergeCell ref="S277:S281"/>
    <mergeCell ref="T272:T276"/>
    <mergeCell ref="T277:T281"/>
    <mergeCell ref="N272:N276"/>
    <mergeCell ref="N277:N281"/>
    <mergeCell ref="O272:O276"/>
    <mergeCell ref="O277:O281"/>
    <mergeCell ref="J272:J276"/>
    <mergeCell ref="J277:J281"/>
    <mergeCell ref="F272:F276"/>
    <mergeCell ref="F277:F281"/>
    <mergeCell ref="U282:U286"/>
    <mergeCell ref="A287:A291"/>
    <mergeCell ref="C287:C291"/>
    <mergeCell ref="E287:E291"/>
    <mergeCell ref="R287:R291"/>
    <mergeCell ref="U287:U291"/>
    <mergeCell ref="A282:A286"/>
    <mergeCell ref="C282:C286"/>
    <mergeCell ref="E282:E286"/>
    <mergeCell ref="R282:R286"/>
    <mergeCell ref="B282:B286"/>
    <mergeCell ref="B287:B291"/>
    <mergeCell ref="G282:G286"/>
    <mergeCell ref="G287:G291"/>
    <mergeCell ref="K282:K286"/>
    <mergeCell ref="K287:K291"/>
    <mergeCell ref="L282:L286"/>
    <mergeCell ref="L287:L291"/>
    <mergeCell ref="M282:M286"/>
    <mergeCell ref="M287:M291"/>
    <mergeCell ref="S282:S286"/>
    <mergeCell ref="S287:S291"/>
    <mergeCell ref="T282:T286"/>
    <mergeCell ref="T287:T291"/>
    <mergeCell ref="N282:N286"/>
    <mergeCell ref="N287:N291"/>
    <mergeCell ref="O282:O286"/>
    <mergeCell ref="O287:O291"/>
    <mergeCell ref="J282:J286"/>
    <mergeCell ref="J287:J291"/>
    <mergeCell ref="F282:F286"/>
    <mergeCell ref="F287:F291"/>
    <mergeCell ref="U292:U296"/>
    <mergeCell ref="A297:A301"/>
    <mergeCell ref="C297:C301"/>
    <mergeCell ref="E297:E301"/>
    <mergeCell ref="R297:R301"/>
    <mergeCell ref="U297:U301"/>
    <mergeCell ref="A292:A296"/>
    <mergeCell ref="C292:C296"/>
    <mergeCell ref="E292:E296"/>
    <mergeCell ref="R292:R296"/>
    <mergeCell ref="B292:B296"/>
    <mergeCell ref="B297:B301"/>
    <mergeCell ref="G292:G296"/>
    <mergeCell ref="G297:G301"/>
    <mergeCell ref="K292:K296"/>
    <mergeCell ref="K297:K301"/>
    <mergeCell ref="L292:L296"/>
    <mergeCell ref="L297:L301"/>
    <mergeCell ref="M292:M296"/>
    <mergeCell ref="M297:M301"/>
    <mergeCell ref="S292:S296"/>
    <mergeCell ref="S297:S301"/>
    <mergeCell ref="T292:T296"/>
    <mergeCell ref="T297:T301"/>
    <mergeCell ref="N292:N296"/>
    <mergeCell ref="N297:N301"/>
    <mergeCell ref="O292:O296"/>
    <mergeCell ref="O297:O301"/>
    <mergeCell ref="J292:J296"/>
    <mergeCell ref="J297:J301"/>
    <mergeCell ref="F292:F296"/>
    <mergeCell ref="F297:F301"/>
    <mergeCell ref="U302:U306"/>
    <mergeCell ref="A307:A311"/>
    <mergeCell ref="C307:C311"/>
    <mergeCell ref="E307:E311"/>
    <mergeCell ref="R307:R311"/>
    <mergeCell ref="U307:U311"/>
    <mergeCell ref="A302:A306"/>
    <mergeCell ref="C302:C306"/>
    <mergeCell ref="E302:E306"/>
    <mergeCell ref="R302:R306"/>
    <mergeCell ref="B302:B306"/>
    <mergeCell ref="B307:B311"/>
    <mergeCell ref="G302:G306"/>
    <mergeCell ref="G307:G311"/>
    <mergeCell ref="K302:K306"/>
    <mergeCell ref="K307:K311"/>
    <mergeCell ref="L302:L306"/>
    <mergeCell ref="L307:L311"/>
    <mergeCell ref="M302:M306"/>
    <mergeCell ref="M307:M311"/>
    <mergeCell ref="S302:S306"/>
    <mergeCell ref="S307:S311"/>
    <mergeCell ref="T302:T306"/>
    <mergeCell ref="T307:T311"/>
    <mergeCell ref="N302:N306"/>
    <mergeCell ref="N307:N311"/>
    <mergeCell ref="O302:O306"/>
    <mergeCell ref="O307:O311"/>
    <mergeCell ref="J302:J306"/>
    <mergeCell ref="J307:J311"/>
    <mergeCell ref="F302:F306"/>
    <mergeCell ref="F307:F311"/>
    <mergeCell ref="U312:U316"/>
    <mergeCell ref="A317:A321"/>
    <mergeCell ref="C317:C321"/>
    <mergeCell ref="E317:E321"/>
    <mergeCell ref="R317:R321"/>
    <mergeCell ref="U317:U321"/>
    <mergeCell ref="A312:A316"/>
    <mergeCell ref="C312:C316"/>
    <mergeCell ref="E312:E316"/>
    <mergeCell ref="R312:R316"/>
    <mergeCell ref="B312:B316"/>
    <mergeCell ref="B317:B321"/>
    <mergeCell ref="G312:G316"/>
    <mergeCell ref="G317:G321"/>
    <mergeCell ref="K312:K316"/>
    <mergeCell ref="K317:K321"/>
    <mergeCell ref="L312:L316"/>
    <mergeCell ref="L317:L321"/>
    <mergeCell ref="M312:M316"/>
    <mergeCell ref="M317:M321"/>
    <mergeCell ref="S312:S316"/>
    <mergeCell ref="S317:S321"/>
    <mergeCell ref="T312:T316"/>
    <mergeCell ref="T317:T321"/>
    <mergeCell ref="N317:N321"/>
    <mergeCell ref="N312:N316"/>
    <mergeCell ref="O312:O316"/>
    <mergeCell ref="O317:O321"/>
    <mergeCell ref="J312:J316"/>
    <mergeCell ref="J317:J321"/>
    <mergeCell ref="F312:F316"/>
    <mergeCell ref="F317:F321"/>
    <mergeCell ref="U322:U326"/>
    <mergeCell ref="A327:A331"/>
    <mergeCell ref="C327:C331"/>
    <mergeCell ref="E327:E331"/>
    <mergeCell ref="R327:R331"/>
    <mergeCell ref="U327:U331"/>
    <mergeCell ref="A322:A326"/>
    <mergeCell ref="C322:C326"/>
    <mergeCell ref="E322:E326"/>
    <mergeCell ref="R322:R326"/>
    <mergeCell ref="B322:B326"/>
    <mergeCell ref="B327:B331"/>
    <mergeCell ref="G322:G326"/>
    <mergeCell ref="G327:G331"/>
    <mergeCell ref="K322:K326"/>
    <mergeCell ref="K327:K331"/>
    <mergeCell ref="L322:L326"/>
    <mergeCell ref="L327:L331"/>
    <mergeCell ref="M322:M326"/>
    <mergeCell ref="M327:M331"/>
    <mergeCell ref="S322:S326"/>
    <mergeCell ref="S327:S331"/>
    <mergeCell ref="T322:T326"/>
    <mergeCell ref="T327:T331"/>
    <mergeCell ref="N322:N326"/>
    <mergeCell ref="N327:N331"/>
    <mergeCell ref="O322:O326"/>
    <mergeCell ref="O327:O331"/>
    <mergeCell ref="J322:J326"/>
    <mergeCell ref="J327:J331"/>
    <mergeCell ref="F322:F326"/>
    <mergeCell ref="F327:F331"/>
    <mergeCell ref="U332:U336"/>
    <mergeCell ref="A337:A341"/>
    <mergeCell ref="C337:C341"/>
    <mergeCell ref="E337:E341"/>
    <mergeCell ref="R337:R341"/>
    <mergeCell ref="U337:U341"/>
    <mergeCell ref="A332:A336"/>
    <mergeCell ref="C332:C336"/>
    <mergeCell ref="E332:E336"/>
    <mergeCell ref="R332:R336"/>
    <mergeCell ref="B332:B336"/>
    <mergeCell ref="B337:B341"/>
    <mergeCell ref="G332:G336"/>
    <mergeCell ref="G337:G341"/>
    <mergeCell ref="K332:K336"/>
    <mergeCell ref="K337:K341"/>
    <mergeCell ref="L332:L336"/>
    <mergeCell ref="L337:L341"/>
    <mergeCell ref="M332:M336"/>
    <mergeCell ref="M337:M341"/>
    <mergeCell ref="S332:S336"/>
    <mergeCell ref="S337:S341"/>
    <mergeCell ref="T332:T336"/>
    <mergeCell ref="T337:T341"/>
    <mergeCell ref="N332:N336"/>
    <mergeCell ref="N337:N341"/>
    <mergeCell ref="O332:O336"/>
    <mergeCell ref="O337:O341"/>
    <mergeCell ref="J332:J336"/>
    <mergeCell ref="J337:J341"/>
    <mergeCell ref="F332:F336"/>
    <mergeCell ref="F337:F341"/>
    <mergeCell ref="U342:U346"/>
    <mergeCell ref="A347:A351"/>
    <mergeCell ref="C347:C351"/>
    <mergeCell ref="E347:E351"/>
    <mergeCell ref="R347:R351"/>
    <mergeCell ref="U347:U351"/>
    <mergeCell ref="A342:A346"/>
    <mergeCell ref="C342:C346"/>
    <mergeCell ref="E342:E346"/>
    <mergeCell ref="R342:R346"/>
    <mergeCell ref="B342:B346"/>
    <mergeCell ref="B347:B351"/>
    <mergeCell ref="G342:G346"/>
    <mergeCell ref="G347:G351"/>
    <mergeCell ref="K342:K346"/>
    <mergeCell ref="K347:K351"/>
    <mergeCell ref="L342:L346"/>
    <mergeCell ref="L347:L351"/>
    <mergeCell ref="M342:M346"/>
    <mergeCell ref="M347:M351"/>
    <mergeCell ref="S342:S346"/>
    <mergeCell ref="S347:S351"/>
    <mergeCell ref="T342:T346"/>
    <mergeCell ref="T347:T351"/>
    <mergeCell ref="N342:N346"/>
    <mergeCell ref="N347:N351"/>
    <mergeCell ref="O342:O346"/>
    <mergeCell ref="O347:O351"/>
    <mergeCell ref="J342:J346"/>
    <mergeCell ref="J347:J351"/>
    <mergeCell ref="F342:F346"/>
    <mergeCell ref="F347:F351"/>
    <mergeCell ref="U352:U356"/>
    <mergeCell ref="A357:A361"/>
    <mergeCell ref="C357:C361"/>
    <mergeCell ref="E357:E361"/>
    <mergeCell ref="R357:R361"/>
    <mergeCell ref="U357:U361"/>
    <mergeCell ref="A352:A356"/>
    <mergeCell ref="C352:C356"/>
    <mergeCell ref="E352:E356"/>
    <mergeCell ref="R352:R356"/>
    <mergeCell ref="B352:B356"/>
    <mergeCell ref="B357:B361"/>
    <mergeCell ref="G352:G356"/>
    <mergeCell ref="G357:G361"/>
    <mergeCell ref="K352:K356"/>
    <mergeCell ref="K357:K361"/>
    <mergeCell ref="L352:L356"/>
    <mergeCell ref="L357:L361"/>
    <mergeCell ref="M352:M356"/>
    <mergeCell ref="M357:M361"/>
    <mergeCell ref="S352:S356"/>
    <mergeCell ref="S357:S361"/>
    <mergeCell ref="T352:T356"/>
    <mergeCell ref="T357:T361"/>
    <mergeCell ref="N352:N356"/>
    <mergeCell ref="N357:N361"/>
    <mergeCell ref="O352:O356"/>
    <mergeCell ref="O357:O361"/>
    <mergeCell ref="J352:J356"/>
    <mergeCell ref="J357:J361"/>
    <mergeCell ref="F352:F356"/>
    <mergeCell ref="F357:F361"/>
    <mergeCell ref="U362:U366"/>
    <mergeCell ref="A367:A371"/>
    <mergeCell ref="C367:C371"/>
    <mergeCell ref="E367:E371"/>
    <mergeCell ref="R367:R371"/>
    <mergeCell ref="U367:U371"/>
    <mergeCell ref="A362:A366"/>
    <mergeCell ref="C362:C366"/>
    <mergeCell ref="E362:E366"/>
    <mergeCell ref="R362:R366"/>
    <mergeCell ref="B362:B366"/>
    <mergeCell ref="B367:B371"/>
    <mergeCell ref="G362:G366"/>
    <mergeCell ref="G367:G371"/>
    <mergeCell ref="K362:K366"/>
    <mergeCell ref="K367:K371"/>
    <mergeCell ref="L362:L366"/>
    <mergeCell ref="L367:L371"/>
    <mergeCell ref="M362:M366"/>
    <mergeCell ref="M367:M371"/>
    <mergeCell ref="S362:S366"/>
    <mergeCell ref="S367:S371"/>
    <mergeCell ref="T362:T366"/>
    <mergeCell ref="T367:T371"/>
    <mergeCell ref="N362:N366"/>
    <mergeCell ref="N367:N371"/>
    <mergeCell ref="O362:O366"/>
    <mergeCell ref="O367:O371"/>
    <mergeCell ref="J362:J366"/>
    <mergeCell ref="J367:J371"/>
    <mergeCell ref="F362:F366"/>
    <mergeCell ref="F367:F371"/>
    <mergeCell ref="U372:U376"/>
    <mergeCell ref="A377:A381"/>
    <mergeCell ref="C377:C381"/>
    <mergeCell ref="E377:E381"/>
    <mergeCell ref="R377:R381"/>
    <mergeCell ref="U377:U381"/>
    <mergeCell ref="A372:A376"/>
    <mergeCell ref="C372:C376"/>
    <mergeCell ref="E372:E376"/>
    <mergeCell ref="R372:R376"/>
    <mergeCell ref="B372:B376"/>
    <mergeCell ref="B377:B381"/>
    <mergeCell ref="G372:G376"/>
    <mergeCell ref="G377:G381"/>
    <mergeCell ref="K372:K376"/>
    <mergeCell ref="K377:K381"/>
    <mergeCell ref="L372:L376"/>
    <mergeCell ref="L377:L381"/>
    <mergeCell ref="M372:M376"/>
    <mergeCell ref="M377:M381"/>
    <mergeCell ref="S372:S376"/>
    <mergeCell ref="S377:S381"/>
    <mergeCell ref="T372:T376"/>
    <mergeCell ref="T377:T381"/>
    <mergeCell ref="N372:N376"/>
    <mergeCell ref="N377:N381"/>
    <mergeCell ref="O372:O376"/>
    <mergeCell ref="O377:O381"/>
    <mergeCell ref="J372:J376"/>
    <mergeCell ref="J377:J381"/>
    <mergeCell ref="F372:F376"/>
    <mergeCell ref="F377:F381"/>
    <mergeCell ref="U382:U386"/>
    <mergeCell ref="A387:A391"/>
    <mergeCell ref="C387:C391"/>
    <mergeCell ref="E387:E391"/>
    <mergeCell ref="R387:R391"/>
    <mergeCell ref="U387:U391"/>
    <mergeCell ref="A382:A386"/>
    <mergeCell ref="C382:C386"/>
    <mergeCell ref="E382:E386"/>
    <mergeCell ref="R382:R386"/>
    <mergeCell ref="B382:B386"/>
    <mergeCell ref="B387:B391"/>
    <mergeCell ref="G382:G386"/>
    <mergeCell ref="G387:G391"/>
    <mergeCell ref="K382:K386"/>
    <mergeCell ref="K387:K391"/>
    <mergeCell ref="L382:L386"/>
    <mergeCell ref="L387:L391"/>
    <mergeCell ref="M382:M386"/>
    <mergeCell ref="M387:M391"/>
    <mergeCell ref="S382:S386"/>
    <mergeCell ref="S387:S391"/>
    <mergeCell ref="T382:T386"/>
    <mergeCell ref="T387:T391"/>
    <mergeCell ref="N382:N386"/>
    <mergeCell ref="N387:N391"/>
    <mergeCell ref="O382:O386"/>
    <mergeCell ref="O387:O391"/>
    <mergeCell ref="J382:J386"/>
    <mergeCell ref="J387:J391"/>
    <mergeCell ref="F382:F386"/>
    <mergeCell ref="F387:F391"/>
    <mergeCell ref="U392:U396"/>
    <mergeCell ref="A397:A401"/>
    <mergeCell ref="C397:C401"/>
    <mergeCell ref="E397:E401"/>
    <mergeCell ref="R397:R401"/>
    <mergeCell ref="U397:U401"/>
    <mergeCell ref="A392:A396"/>
    <mergeCell ref="C392:C396"/>
    <mergeCell ref="E392:E396"/>
    <mergeCell ref="R392:R396"/>
    <mergeCell ref="B392:B396"/>
    <mergeCell ref="B397:B401"/>
    <mergeCell ref="G392:G396"/>
    <mergeCell ref="G397:G401"/>
    <mergeCell ref="K392:K396"/>
    <mergeCell ref="K397:K401"/>
    <mergeCell ref="L392:L396"/>
    <mergeCell ref="L397:L401"/>
    <mergeCell ref="M392:M396"/>
    <mergeCell ref="M397:M401"/>
    <mergeCell ref="S392:S396"/>
    <mergeCell ref="S397:S401"/>
    <mergeCell ref="T392:T396"/>
    <mergeCell ref="T397:T401"/>
    <mergeCell ref="N392:N396"/>
    <mergeCell ref="N397:N401"/>
    <mergeCell ref="O392:O396"/>
    <mergeCell ref="O397:O401"/>
    <mergeCell ref="J392:J396"/>
    <mergeCell ref="J397:J401"/>
    <mergeCell ref="F392:F396"/>
    <mergeCell ref="F397:F401"/>
    <mergeCell ref="U402:U406"/>
    <mergeCell ref="A407:A411"/>
    <mergeCell ref="C407:C411"/>
    <mergeCell ref="E407:E411"/>
    <mergeCell ref="R407:R411"/>
    <mergeCell ref="U407:U411"/>
    <mergeCell ref="A402:A406"/>
    <mergeCell ref="C402:C406"/>
    <mergeCell ref="E402:E406"/>
    <mergeCell ref="R402:R406"/>
    <mergeCell ref="B402:B406"/>
    <mergeCell ref="B407:B411"/>
    <mergeCell ref="G402:G406"/>
    <mergeCell ref="G407:G411"/>
    <mergeCell ref="K402:K406"/>
    <mergeCell ref="K407:K411"/>
    <mergeCell ref="L402:L406"/>
    <mergeCell ref="L407:L411"/>
    <mergeCell ref="M402:M406"/>
    <mergeCell ref="M407:M411"/>
    <mergeCell ref="S402:S406"/>
    <mergeCell ref="S407:S411"/>
    <mergeCell ref="T402:T406"/>
    <mergeCell ref="T407:T411"/>
    <mergeCell ref="N407:N411"/>
    <mergeCell ref="N402:N406"/>
    <mergeCell ref="O402:O406"/>
    <mergeCell ref="O407:O411"/>
    <mergeCell ref="J402:J406"/>
    <mergeCell ref="J407:J411"/>
    <mergeCell ref="F402:F406"/>
    <mergeCell ref="F407:F411"/>
    <mergeCell ref="U412:U416"/>
    <mergeCell ref="A417:A421"/>
    <mergeCell ref="C417:C421"/>
    <mergeCell ref="E417:E421"/>
    <mergeCell ref="R417:R421"/>
    <mergeCell ref="U417:U421"/>
    <mergeCell ref="A412:A416"/>
    <mergeCell ref="C412:C416"/>
    <mergeCell ref="E412:E416"/>
    <mergeCell ref="R412:R416"/>
    <mergeCell ref="B412:B416"/>
    <mergeCell ref="B417:B421"/>
    <mergeCell ref="G412:G416"/>
    <mergeCell ref="G417:G421"/>
    <mergeCell ref="K412:K416"/>
    <mergeCell ref="K417:K421"/>
    <mergeCell ref="L412:L416"/>
    <mergeCell ref="L417:L421"/>
    <mergeCell ref="M412:M416"/>
    <mergeCell ref="M417:M421"/>
    <mergeCell ref="S412:S416"/>
    <mergeCell ref="S417:S421"/>
    <mergeCell ref="T412:T416"/>
    <mergeCell ref="T417:T421"/>
    <mergeCell ref="N412:N416"/>
    <mergeCell ref="N417:N421"/>
    <mergeCell ref="O412:O416"/>
    <mergeCell ref="O417:O421"/>
    <mergeCell ref="J412:J416"/>
    <mergeCell ref="J417:J421"/>
    <mergeCell ref="F412:F416"/>
    <mergeCell ref="F417:F421"/>
    <mergeCell ref="U422:U426"/>
    <mergeCell ref="A427:A431"/>
    <mergeCell ref="C427:C431"/>
    <mergeCell ref="E427:E431"/>
    <mergeCell ref="R427:R431"/>
    <mergeCell ref="U427:U431"/>
    <mergeCell ref="A422:A426"/>
    <mergeCell ref="C422:C426"/>
    <mergeCell ref="E422:E426"/>
    <mergeCell ref="R422:R426"/>
    <mergeCell ref="B422:B426"/>
    <mergeCell ref="B427:B431"/>
    <mergeCell ref="G422:G426"/>
    <mergeCell ref="G427:G431"/>
    <mergeCell ref="K422:K426"/>
    <mergeCell ref="K427:K431"/>
    <mergeCell ref="L422:L426"/>
    <mergeCell ref="L427:L431"/>
    <mergeCell ref="M422:M426"/>
    <mergeCell ref="M427:M431"/>
    <mergeCell ref="S422:S426"/>
    <mergeCell ref="S427:S431"/>
    <mergeCell ref="T422:T426"/>
    <mergeCell ref="T427:T431"/>
    <mergeCell ref="N422:N426"/>
    <mergeCell ref="N427:N431"/>
    <mergeCell ref="O422:O426"/>
    <mergeCell ref="O427:O431"/>
    <mergeCell ref="J422:J426"/>
    <mergeCell ref="J427:J431"/>
    <mergeCell ref="F422:F426"/>
    <mergeCell ref="F427:F431"/>
    <mergeCell ref="U432:U436"/>
    <mergeCell ref="A437:A441"/>
    <mergeCell ref="C437:C441"/>
    <mergeCell ref="E437:E441"/>
    <mergeCell ref="R437:R441"/>
    <mergeCell ref="U437:U441"/>
    <mergeCell ref="A432:A436"/>
    <mergeCell ref="C432:C436"/>
    <mergeCell ref="E432:E436"/>
    <mergeCell ref="R432:R436"/>
    <mergeCell ref="B432:B436"/>
    <mergeCell ref="B437:B441"/>
    <mergeCell ref="G432:G436"/>
    <mergeCell ref="G437:G441"/>
    <mergeCell ref="K432:K436"/>
    <mergeCell ref="K437:K441"/>
    <mergeCell ref="L432:L436"/>
    <mergeCell ref="L437:L441"/>
    <mergeCell ref="M432:M436"/>
    <mergeCell ref="M437:M441"/>
    <mergeCell ref="S432:S436"/>
    <mergeCell ref="S437:S441"/>
    <mergeCell ref="T432:T436"/>
    <mergeCell ref="T437:T441"/>
    <mergeCell ref="N432:N436"/>
    <mergeCell ref="N437:N441"/>
    <mergeCell ref="O432:O436"/>
    <mergeCell ref="O437:O441"/>
    <mergeCell ref="J432:J436"/>
    <mergeCell ref="J437:J441"/>
    <mergeCell ref="F432:F436"/>
    <mergeCell ref="F437:F441"/>
    <mergeCell ref="U442:U446"/>
    <mergeCell ref="A447:A451"/>
    <mergeCell ref="C447:C451"/>
    <mergeCell ref="E447:E451"/>
    <mergeCell ref="R447:R451"/>
    <mergeCell ref="U447:U451"/>
    <mergeCell ref="A442:A446"/>
    <mergeCell ref="C442:C446"/>
    <mergeCell ref="E442:E446"/>
    <mergeCell ref="R442:R446"/>
    <mergeCell ref="B442:B446"/>
    <mergeCell ref="B447:B451"/>
    <mergeCell ref="G442:G446"/>
    <mergeCell ref="G447:G451"/>
    <mergeCell ref="K442:K446"/>
    <mergeCell ref="K447:K451"/>
    <mergeCell ref="L442:L446"/>
    <mergeCell ref="L447:L451"/>
    <mergeCell ref="M442:M446"/>
    <mergeCell ref="M447:M451"/>
    <mergeCell ref="S442:S446"/>
    <mergeCell ref="S447:S451"/>
    <mergeCell ref="T442:T446"/>
    <mergeCell ref="T447:T451"/>
    <mergeCell ref="N442:N446"/>
    <mergeCell ref="N447:N451"/>
    <mergeCell ref="O442:O446"/>
    <mergeCell ref="O447:O451"/>
    <mergeCell ref="J442:J446"/>
    <mergeCell ref="J447:J451"/>
    <mergeCell ref="F442:F446"/>
    <mergeCell ref="F447:F451"/>
    <mergeCell ref="U452:U456"/>
    <mergeCell ref="A457:A461"/>
    <mergeCell ref="C457:C461"/>
    <mergeCell ref="E457:E461"/>
    <mergeCell ref="R457:R461"/>
    <mergeCell ref="U457:U461"/>
    <mergeCell ref="A452:A456"/>
    <mergeCell ref="C452:C456"/>
    <mergeCell ref="E452:E456"/>
    <mergeCell ref="R452:R456"/>
    <mergeCell ref="B452:B456"/>
    <mergeCell ref="B457:B461"/>
    <mergeCell ref="G452:G456"/>
    <mergeCell ref="G457:G461"/>
    <mergeCell ref="K452:K456"/>
    <mergeCell ref="K457:K461"/>
    <mergeCell ref="L452:L456"/>
    <mergeCell ref="L457:L461"/>
    <mergeCell ref="M452:M456"/>
    <mergeCell ref="M457:M461"/>
    <mergeCell ref="S452:S456"/>
    <mergeCell ref="S457:S461"/>
    <mergeCell ref="T452:T456"/>
    <mergeCell ref="T457:T461"/>
    <mergeCell ref="N452:N456"/>
    <mergeCell ref="N457:N461"/>
    <mergeCell ref="O452:O456"/>
    <mergeCell ref="O457:O461"/>
    <mergeCell ref="J452:J456"/>
    <mergeCell ref="J457:J461"/>
    <mergeCell ref="F452:F456"/>
    <mergeCell ref="F457:F461"/>
    <mergeCell ref="U462:U466"/>
    <mergeCell ref="A467:A471"/>
    <mergeCell ref="C467:C471"/>
    <mergeCell ref="E467:E471"/>
    <mergeCell ref="R467:R471"/>
    <mergeCell ref="U467:U471"/>
    <mergeCell ref="A462:A466"/>
    <mergeCell ref="C462:C466"/>
    <mergeCell ref="E462:E466"/>
    <mergeCell ref="R462:R466"/>
    <mergeCell ref="B462:B466"/>
    <mergeCell ref="B467:B471"/>
    <mergeCell ref="G462:G466"/>
    <mergeCell ref="G467:G471"/>
    <mergeCell ref="K462:K466"/>
    <mergeCell ref="K467:K471"/>
    <mergeCell ref="L462:L466"/>
    <mergeCell ref="L467:L471"/>
    <mergeCell ref="M462:M466"/>
    <mergeCell ref="M467:M471"/>
    <mergeCell ref="S462:S466"/>
    <mergeCell ref="S467:S471"/>
    <mergeCell ref="T462:T466"/>
    <mergeCell ref="T467:T471"/>
    <mergeCell ref="N462:N466"/>
    <mergeCell ref="N467:N471"/>
    <mergeCell ref="O462:O466"/>
    <mergeCell ref="O467:O471"/>
    <mergeCell ref="J462:J466"/>
    <mergeCell ref="J467:J471"/>
    <mergeCell ref="F462:F466"/>
    <mergeCell ref="F467:F471"/>
    <mergeCell ref="U472:U476"/>
    <mergeCell ref="A477:A481"/>
    <mergeCell ref="C477:C481"/>
    <mergeCell ref="E477:E481"/>
    <mergeCell ref="R477:R481"/>
    <mergeCell ref="U477:U481"/>
    <mergeCell ref="A472:A476"/>
    <mergeCell ref="C472:C476"/>
    <mergeCell ref="E472:E476"/>
    <mergeCell ref="R472:R476"/>
    <mergeCell ref="B472:B476"/>
    <mergeCell ref="B477:B481"/>
    <mergeCell ref="G472:G476"/>
    <mergeCell ref="G477:G481"/>
    <mergeCell ref="K472:K476"/>
    <mergeCell ref="K477:K481"/>
    <mergeCell ref="L472:L476"/>
    <mergeCell ref="L477:L481"/>
    <mergeCell ref="M472:M476"/>
    <mergeCell ref="M477:M481"/>
    <mergeCell ref="S472:S476"/>
    <mergeCell ref="S477:S481"/>
    <mergeCell ref="T472:T476"/>
    <mergeCell ref="T477:T481"/>
    <mergeCell ref="N472:N476"/>
    <mergeCell ref="N477:N481"/>
    <mergeCell ref="O477:O481"/>
    <mergeCell ref="O472:O476"/>
    <mergeCell ref="J472:J476"/>
    <mergeCell ref="J477:J481"/>
    <mergeCell ref="F472:F476"/>
    <mergeCell ref="F477:F481"/>
    <mergeCell ref="U482:U486"/>
    <mergeCell ref="A487:A491"/>
    <mergeCell ref="C487:C491"/>
    <mergeCell ref="E487:E491"/>
    <mergeCell ref="R487:R491"/>
    <mergeCell ref="U487:U491"/>
    <mergeCell ref="A482:A486"/>
    <mergeCell ref="C482:C486"/>
    <mergeCell ref="E482:E486"/>
    <mergeCell ref="R482:R486"/>
    <mergeCell ref="B482:B486"/>
    <mergeCell ref="B487:B491"/>
    <mergeCell ref="G482:G486"/>
    <mergeCell ref="G487:G491"/>
    <mergeCell ref="K482:K486"/>
    <mergeCell ref="K487:K491"/>
    <mergeCell ref="L482:L486"/>
    <mergeCell ref="L487:L491"/>
    <mergeCell ref="M482:M486"/>
    <mergeCell ref="M487:M491"/>
    <mergeCell ref="S482:S486"/>
    <mergeCell ref="S487:S491"/>
    <mergeCell ref="T482:T486"/>
    <mergeCell ref="T487:T491"/>
    <mergeCell ref="N482:N486"/>
    <mergeCell ref="N487:N491"/>
    <mergeCell ref="O482:O486"/>
    <mergeCell ref="O487:O491"/>
    <mergeCell ref="J482:J486"/>
    <mergeCell ref="J487:J491"/>
    <mergeCell ref="F482:F486"/>
    <mergeCell ref="F487:F491"/>
    <mergeCell ref="U492:U496"/>
    <mergeCell ref="A497:A501"/>
    <mergeCell ref="C497:C501"/>
    <mergeCell ref="E497:E501"/>
    <mergeCell ref="R497:R501"/>
    <mergeCell ref="U497:U501"/>
    <mergeCell ref="A492:A496"/>
    <mergeCell ref="C492:C496"/>
    <mergeCell ref="E492:E496"/>
    <mergeCell ref="R492:R496"/>
    <mergeCell ref="B492:B496"/>
    <mergeCell ref="B497:B501"/>
    <mergeCell ref="G492:G496"/>
    <mergeCell ref="G497:G501"/>
    <mergeCell ref="K492:K496"/>
    <mergeCell ref="K497:K501"/>
    <mergeCell ref="L492:L496"/>
    <mergeCell ref="L497:L501"/>
    <mergeCell ref="M492:M496"/>
    <mergeCell ref="M497:M501"/>
    <mergeCell ref="S492:S496"/>
    <mergeCell ref="S497:S501"/>
    <mergeCell ref="T492:T496"/>
    <mergeCell ref="T497:T501"/>
    <mergeCell ref="N492:N496"/>
    <mergeCell ref="N497:N501"/>
    <mergeCell ref="O492:O496"/>
    <mergeCell ref="O497:O501"/>
    <mergeCell ref="J492:J496"/>
    <mergeCell ref="J497:J501"/>
    <mergeCell ref="F492:F496"/>
    <mergeCell ref="F497:F501"/>
    <mergeCell ref="P2:P6"/>
    <mergeCell ref="P7:P11"/>
    <mergeCell ref="P12:P16"/>
    <mergeCell ref="P17:P21"/>
    <mergeCell ref="P22:P26"/>
    <mergeCell ref="P27:P31"/>
    <mergeCell ref="P32:P36"/>
    <mergeCell ref="P37:P41"/>
    <mergeCell ref="P42:P46"/>
    <mergeCell ref="P47:P51"/>
    <mergeCell ref="P52:P56"/>
    <mergeCell ref="P57:P61"/>
    <mergeCell ref="P62:P66"/>
    <mergeCell ref="P67:P71"/>
    <mergeCell ref="P72:P76"/>
    <mergeCell ref="P77:P81"/>
    <mergeCell ref="P82:P86"/>
    <mergeCell ref="P87:P91"/>
    <mergeCell ref="P92:P96"/>
    <mergeCell ref="P97:P101"/>
    <mergeCell ref="P102:P106"/>
    <mergeCell ref="P107:P111"/>
    <mergeCell ref="P112:P116"/>
    <mergeCell ref="P117:P121"/>
    <mergeCell ref="P122:P126"/>
    <mergeCell ref="P127:P131"/>
    <mergeCell ref="P132:P136"/>
    <mergeCell ref="P137:P141"/>
    <mergeCell ref="P142:P146"/>
    <mergeCell ref="P147:P151"/>
    <mergeCell ref="P152:P156"/>
    <mergeCell ref="P157:P161"/>
    <mergeCell ref="P162:P166"/>
    <mergeCell ref="P167:P171"/>
    <mergeCell ref="P172:P176"/>
    <mergeCell ref="P177:P181"/>
    <mergeCell ref="P182:P186"/>
    <mergeCell ref="P187:P191"/>
    <mergeCell ref="P192:P196"/>
    <mergeCell ref="P197:P201"/>
    <mergeCell ref="P202:P206"/>
    <mergeCell ref="P207:P211"/>
    <mergeCell ref="P212:P216"/>
    <mergeCell ref="P217:P221"/>
    <mergeCell ref="P222:P226"/>
    <mergeCell ref="P227:P231"/>
    <mergeCell ref="P232:P236"/>
    <mergeCell ref="P237:P241"/>
    <mergeCell ref="P242:P246"/>
    <mergeCell ref="P247:P251"/>
    <mergeCell ref="P252:P256"/>
    <mergeCell ref="P257:P261"/>
    <mergeCell ref="P262:P266"/>
    <mergeCell ref="P267:P271"/>
    <mergeCell ref="P272:P276"/>
    <mergeCell ref="P277:P281"/>
    <mergeCell ref="P282:P286"/>
    <mergeCell ref="P287:P291"/>
    <mergeCell ref="P292:P296"/>
    <mergeCell ref="P297:P301"/>
    <mergeCell ref="P302:P306"/>
    <mergeCell ref="P307:P311"/>
    <mergeCell ref="P312:P316"/>
    <mergeCell ref="P317:P321"/>
    <mergeCell ref="P322:P326"/>
    <mergeCell ref="P327:P331"/>
    <mergeCell ref="P332:P336"/>
    <mergeCell ref="P337:P341"/>
    <mergeCell ref="P427:P431"/>
    <mergeCell ref="P432:P436"/>
    <mergeCell ref="P437:P441"/>
    <mergeCell ref="P442:P446"/>
    <mergeCell ref="P447:P451"/>
    <mergeCell ref="P452:P456"/>
    <mergeCell ref="P457:P461"/>
    <mergeCell ref="P462:P466"/>
    <mergeCell ref="P467:P471"/>
    <mergeCell ref="P472:P476"/>
    <mergeCell ref="P477:P481"/>
    <mergeCell ref="P482:P486"/>
    <mergeCell ref="P487:P491"/>
    <mergeCell ref="P492:P496"/>
    <mergeCell ref="P497:P501"/>
    <mergeCell ref="P342:P346"/>
    <mergeCell ref="P347:P351"/>
    <mergeCell ref="P352:P356"/>
    <mergeCell ref="P357:P361"/>
    <mergeCell ref="P362:P366"/>
    <mergeCell ref="P367:P371"/>
    <mergeCell ref="P372:P376"/>
    <mergeCell ref="P377:P381"/>
    <mergeCell ref="P382:P386"/>
    <mergeCell ref="P387:P391"/>
    <mergeCell ref="P392:P396"/>
    <mergeCell ref="P397:P401"/>
    <mergeCell ref="P402:P406"/>
    <mergeCell ref="P407:P411"/>
    <mergeCell ref="P412:P416"/>
    <mergeCell ref="P417:P421"/>
    <mergeCell ref="P422:P426"/>
  </mergeCells>
  <conditionalFormatting sqref="A1:XFD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Plasmids</vt:lpstr>
      <vt:lpstr>Transfection</vt:lpstr>
      <vt:lpstr>Monitoring</vt:lpstr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Nowak</dc:creator>
  <cp:lastModifiedBy>Mikołaj Nowak</cp:lastModifiedBy>
  <dcterms:created xsi:type="dcterms:W3CDTF">2015-06-05T18:17:20Z</dcterms:created>
  <dcterms:modified xsi:type="dcterms:W3CDTF">2022-05-20T07:28:51Z</dcterms:modified>
</cp:coreProperties>
</file>