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\motorware\motorware_1_01_00_18_PB2\docs\labs\"/>
    </mc:Choice>
  </mc:AlternateContent>
  <xr:revisionPtr revIDLastSave="0" documentId="13_ncr:1_{5C831CDE-154F-4811-AC42-9052F999C6DC}" xr6:coauthVersionLast="45" xr6:coauthVersionMax="45" xr10:uidLastSave="{00000000-0000-0000-0000-000000000000}"/>
  <bookViews>
    <workbookView xWindow="48000" yWindow="200" windowWidth="22010" windowHeight="20330" tabRatio="392" xr2:uid="{00000000-000D-0000-FFFF-FFFF00000000}"/>
  </bookViews>
  <sheets>
    <sheet name="MotorWare USER Variables" sheetId="1" r:id="rId1"/>
  </sheets>
  <calcPr calcId="191029"/>
</workbook>
</file>

<file path=xl/calcChain.xml><?xml version="1.0" encoding="utf-8"?>
<calcChain xmlns="http://schemas.openxmlformats.org/spreadsheetml/2006/main">
  <c r="E4" i="1" l="1"/>
  <c r="I21" i="1"/>
  <c r="E7" i="1"/>
  <c r="E8" i="1" s="1"/>
  <c r="E10" i="1" s="1"/>
  <c r="I12" i="1" s="1"/>
  <c r="I15" i="1"/>
  <c r="I4" i="1"/>
  <c r="E5" i="1"/>
  <c r="I14" i="1"/>
  <c r="I20" i="1" l="1"/>
  <c r="I22" i="1"/>
  <c r="I7" i="1"/>
  <c r="I8" i="1" s="1"/>
  <c r="I19" i="1"/>
  <c r="I11" i="1"/>
  <c r="E9" i="1"/>
  <c r="I3" i="1"/>
  <c r="E17" i="1" l="1"/>
  <c r="I18" i="1" s="1"/>
  <c r="I9" i="1"/>
  <c r="I10" i="1"/>
  <c r="B21" i="1"/>
  <c r="B22" i="1" s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<sst xmlns="http://schemas.openxmlformats.org/spreadsheetml/2006/main" count="90" uniqueCount="79">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</sst>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0" xfId="0" applyFill="1"/>
    <xf numFmtId="0" fontId="1" fillId="3" borderId="1" xfId="0" applyFont="1" applyFill="1" applyBorder="1"/>
    <xf numFmtId="0" fontId="0" fillId="6" borderId="0" xfId="0" applyFill="1"/>
    <xf numFmtId="0" fontId="0" fillId="0" borderId="0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 applyBorder="1"/>
    <xf numFmtId="0" fontId="0" fillId="8" borderId="3" xfId="0" applyFill="1" applyBorder="1"/>
    <xf numFmtId="0" fontId="0" fillId="8" borderId="0" xfId="0" applyFill="1" applyBorder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 applyBorder="1"/>
    <xf numFmtId="0" fontId="0" fillId="9" borderId="0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workbookViewId="0">
      <selection activeCell="H8" sqref="H8"/>
    </sheetView>
  </sheetViews>
  <sheetFormatPr defaultRowHeight="14.25" x14ac:dyDescent="0.45"/>
  <cols>
    <col min="1" max="1" width="48.265625" customWidth="1"/>
    <col min="2" max="2" width="9.3984375" customWidth="1"/>
    <col min="3" max="3" width="7.59765625" customWidth="1"/>
    <col min="4" max="4" width="2.1328125" style="1" customWidth="1"/>
    <col min="5" max="5" width="12.59765625" customWidth="1"/>
    <col min="6" max="6" width="7" customWidth="1"/>
    <col min="7" max="7" width="4.265625" style="1" customWidth="1"/>
    <col min="8" max="8" width="82.265625" customWidth="1"/>
    <col min="9" max="9" width="7.59765625" customWidth="1"/>
    <col min="10" max="10" width="92.1328125" customWidth="1"/>
  </cols>
  <sheetData>
    <row r="1" spans="1:10" ht="14.65" thickBot="1" x14ac:dyDescent="0.5">
      <c r="A1" s="24" t="s">
        <v>71</v>
      </c>
      <c r="B1" s="25"/>
      <c r="C1" s="25"/>
      <c r="D1" s="25"/>
      <c r="E1" s="25"/>
      <c r="F1" s="25"/>
      <c r="G1" s="26"/>
      <c r="H1" s="54" t="s">
        <v>75</v>
      </c>
      <c r="I1" s="16"/>
      <c r="J1" s="27"/>
    </row>
    <row r="2" spans="1:10" x14ac:dyDescent="0.45">
      <c r="A2" s="28" t="s">
        <v>20</v>
      </c>
      <c r="B2" s="3">
        <v>90</v>
      </c>
      <c r="C2" s="29" t="s">
        <v>21</v>
      </c>
      <c r="D2" s="30"/>
      <c r="E2" s="8" t="s">
        <v>18</v>
      </c>
      <c r="F2" s="8"/>
      <c r="G2" s="30"/>
      <c r="H2" s="30"/>
      <c r="I2" s="30"/>
      <c r="J2" s="31"/>
    </row>
    <row r="3" spans="1:10" x14ac:dyDescent="0.45">
      <c r="A3" s="28" t="s">
        <v>10</v>
      </c>
      <c r="B3" s="4">
        <v>48</v>
      </c>
      <c r="C3" s="29" t="s">
        <v>5</v>
      </c>
      <c r="D3" s="30"/>
      <c r="E3" s="32"/>
      <c r="F3" s="32"/>
      <c r="G3" s="30"/>
      <c r="H3" s="8" t="s">
        <v>48</v>
      </c>
      <c r="I3" s="20">
        <f>E4*1.1</f>
        <v>220.00000000000003</v>
      </c>
      <c r="J3" s="9" t="s">
        <v>36</v>
      </c>
    </row>
    <row r="4" spans="1:10" ht="14.65" thickBot="1" x14ac:dyDescent="0.5">
      <c r="A4" s="28" t="s">
        <v>31</v>
      </c>
      <c r="B4" s="4">
        <v>6000</v>
      </c>
      <c r="C4" s="29" t="s">
        <v>7</v>
      </c>
      <c r="D4" s="30"/>
      <c r="E4" s="32">
        <f>B4*B5/60</f>
        <v>200</v>
      </c>
      <c r="F4" s="32" t="s">
        <v>4</v>
      </c>
      <c r="G4" s="30"/>
      <c r="H4" s="8" t="s">
        <v>47</v>
      </c>
      <c r="I4" s="20">
        <f>ROUND(4*B13*0.95,0)</f>
        <v>1275</v>
      </c>
      <c r="J4" s="9" t="s">
        <v>42</v>
      </c>
    </row>
    <row r="5" spans="1:10" ht="14.65" thickBot="1" x14ac:dyDescent="0.5">
      <c r="A5" s="28" t="s">
        <v>3</v>
      </c>
      <c r="B5" s="4">
        <v>2</v>
      </c>
      <c r="C5" s="29" t="s">
        <v>9</v>
      </c>
      <c r="D5" s="30"/>
      <c r="E5" s="32">
        <f>B5*2</f>
        <v>4</v>
      </c>
      <c r="F5" s="32" t="s">
        <v>8</v>
      </c>
      <c r="G5" s="30"/>
      <c r="H5" s="33" t="s">
        <v>53</v>
      </c>
      <c r="I5" s="17">
        <f>MIN(I4,I3)</f>
        <v>220.00000000000003</v>
      </c>
      <c r="J5" s="34" t="s">
        <v>37</v>
      </c>
    </row>
    <row r="6" spans="1:10" ht="14.65" thickBot="1" x14ac:dyDescent="0.5">
      <c r="A6" s="28" t="s">
        <v>11</v>
      </c>
      <c r="B6" s="4">
        <v>45</v>
      </c>
      <c r="C6" s="29" t="s">
        <v>12</v>
      </c>
      <c r="D6" s="30"/>
      <c r="E6" s="32"/>
      <c r="F6" s="32"/>
      <c r="G6" s="30"/>
      <c r="H6" s="8" t="s">
        <v>40</v>
      </c>
      <c r="I6" s="8">
        <f>ROUND(I5*120/E5*1.98,0)</f>
        <v>13068</v>
      </c>
      <c r="J6" s="9" t="s">
        <v>41</v>
      </c>
    </row>
    <row r="7" spans="1:10" ht="14.65" thickBot="1" x14ac:dyDescent="0.5">
      <c r="A7" s="28" t="s">
        <v>13</v>
      </c>
      <c r="B7" s="4">
        <v>3</v>
      </c>
      <c r="C7" s="29" t="s">
        <v>17</v>
      </c>
      <c r="D7" s="30"/>
      <c r="E7" s="32">
        <f>B6/B7</f>
        <v>15</v>
      </c>
      <c r="F7" s="32" t="s">
        <v>12</v>
      </c>
      <c r="G7" s="30"/>
      <c r="H7" s="33" t="s">
        <v>61</v>
      </c>
      <c r="I7" s="17">
        <f>MIN(ROUND(E4*0.1,0),150)</f>
        <v>20</v>
      </c>
      <c r="J7" s="34" t="s">
        <v>62</v>
      </c>
    </row>
    <row r="8" spans="1:10" ht="14.65" thickBot="1" x14ac:dyDescent="0.5">
      <c r="A8" s="28" t="s">
        <v>14</v>
      </c>
      <c r="B8" s="4">
        <v>1</v>
      </c>
      <c r="C8" s="29" t="s">
        <v>17</v>
      </c>
      <c r="D8" s="30"/>
      <c r="E8" s="32">
        <f>E7/B8</f>
        <v>15</v>
      </c>
      <c r="F8" s="32" t="s">
        <v>12</v>
      </c>
      <c r="G8" s="30"/>
      <c r="H8" s="33" t="s">
        <v>19</v>
      </c>
      <c r="I8" s="17">
        <f>INT(I7/10 + 5)</f>
        <v>7</v>
      </c>
      <c r="J8" s="34" t="s">
        <v>38</v>
      </c>
    </row>
    <row r="9" spans="1:10" ht="14.65" thickBot="1" x14ac:dyDescent="0.5">
      <c r="A9" s="28" t="s">
        <v>16</v>
      </c>
      <c r="B9" s="4">
        <v>1</v>
      </c>
      <c r="C9" s="29" t="s">
        <v>17</v>
      </c>
      <c r="D9" s="30"/>
      <c r="E9" s="32">
        <f>E8/B9</f>
        <v>15</v>
      </c>
      <c r="F9" s="32" t="s">
        <v>12</v>
      </c>
      <c r="G9" s="30"/>
      <c r="H9" s="5" t="s">
        <v>27</v>
      </c>
      <c r="I9" s="51" t="b">
        <f>E9*1000&gt;E4*7</f>
        <v>1</v>
      </c>
      <c r="J9" s="6" t="s">
        <v>44</v>
      </c>
    </row>
    <row r="10" spans="1:10" ht="14.65" thickBot="1" x14ac:dyDescent="0.5">
      <c r="A10" s="28" t="s">
        <v>15</v>
      </c>
      <c r="B10" s="4">
        <v>1</v>
      </c>
      <c r="C10" s="29" t="s">
        <v>17</v>
      </c>
      <c r="D10" s="30"/>
      <c r="E10" s="32">
        <f>E8/B10</f>
        <v>15</v>
      </c>
      <c r="F10" s="32" t="s">
        <v>12</v>
      </c>
      <c r="G10" s="30"/>
      <c r="H10" s="7" t="s">
        <v>28</v>
      </c>
      <c r="I10" s="51" t="b">
        <f>E9&gt;=E10</f>
        <v>1</v>
      </c>
      <c r="J10" s="9" t="s">
        <v>45</v>
      </c>
    </row>
    <row r="11" spans="1:10" ht="14.65" thickBot="1" x14ac:dyDescent="0.5">
      <c r="A11" s="28" t="s">
        <v>63</v>
      </c>
      <c r="B11" s="4">
        <v>2E-3</v>
      </c>
      <c r="C11" s="29"/>
      <c r="D11" s="30"/>
      <c r="E11" s="32"/>
      <c r="F11" s="32"/>
      <c r="G11" s="30"/>
      <c r="H11" s="10" t="s">
        <v>43</v>
      </c>
      <c r="I11" s="51" t="b">
        <f>E10*1000&gt;10*B13*1.1</f>
        <v>1</v>
      </c>
      <c r="J11" s="11" t="s">
        <v>32</v>
      </c>
    </row>
    <row r="12" spans="1:10" ht="14.65" thickBot="1" x14ac:dyDescent="0.5">
      <c r="A12" s="35" t="s">
        <v>72</v>
      </c>
      <c r="B12" s="2"/>
      <c r="C12" s="36"/>
      <c r="D12" s="36"/>
      <c r="E12" s="36"/>
      <c r="F12" s="30"/>
      <c r="G12" s="30"/>
      <c r="H12" s="50" t="s">
        <v>68</v>
      </c>
      <c r="I12" s="51" t="b">
        <f>E10*1000&gt;8*E4</f>
        <v>1</v>
      </c>
      <c r="J12" s="50" t="s">
        <v>69</v>
      </c>
    </row>
    <row r="13" spans="1:10" ht="14.65" thickBot="1" x14ac:dyDescent="0.5">
      <c r="A13" s="28" t="s">
        <v>35</v>
      </c>
      <c r="B13" s="4">
        <v>335.64800000000002</v>
      </c>
      <c r="C13" s="29" t="s">
        <v>4</v>
      </c>
      <c r="D13" s="30"/>
      <c r="E13" s="37" t="s">
        <v>67</v>
      </c>
      <c r="F13" s="37"/>
      <c r="G13" s="30"/>
      <c r="H13" s="50" t="s">
        <v>64</v>
      </c>
      <c r="I13" s="52" t="b">
        <f>I7&gt;B11*I5</f>
        <v>1</v>
      </c>
      <c r="J13" s="50" t="s">
        <v>65</v>
      </c>
    </row>
    <row r="14" spans="1:10" ht="14.65" thickBot="1" x14ac:dyDescent="0.5">
      <c r="A14" s="28" t="s">
        <v>1</v>
      </c>
      <c r="B14" s="53">
        <v>82.5</v>
      </c>
      <c r="C14" s="29" t="s">
        <v>6</v>
      </c>
      <c r="D14" s="30"/>
      <c r="E14" s="32"/>
      <c r="F14" s="32"/>
      <c r="G14" s="30"/>
      <c r="H14" s="33" t="s">
        <v>0</v>
      </c>
      <c r="I14" s="17">
        <f>ROUND(B14/2 + 1, 0)</f>
        <v>42</v>
      </c>
      <c r="J14" s="34" t="s">
        <v>46</v>
      </c>
    </row>
    <row r="15" spans="1:10" ht="14.65" thickBot="1" x14ac:dyDescent="0.5">
      <c r="A15" s="28" t="s">
        <v>2</v>
      </c>
      <c r="B15" s="4">
        <v>66.319999999999993</v>
      </c>
      <c r="C15" s="29" t="s">
        <v>5</v>
      </c>
      <c r="D15" s="30"/>
      <c r="E15" s="32"/>
      <c r="F15" s="32"/>
      <c r="G15" s="30"/>
      <c r="H15" s="33" t="s">
        <v>55</v>
      </c>
      <c r="I15" s="17">
        <f>B3</f>
        <v>48</v>
      </c>
      <c r="J15" s="34" t="s">
        <v>34</v>
      </c>
    </row>
    <row r="16" spans="1:10" x14ac:dyDescent="0.45">
      <c r="A16" s="38" t="s">
        <v>73</v>
      </c>
      <c r="B16" s="21"/>
      <c r="C16" s="22"/>
      <c r="D16" s="22"/>
      <c r="E16" s="22"/>
      <c r="F16" s="22"/>
      <c r="G16" s="22"/>
      <c r="H16" s="55" t="s">
        <v>76</v>
      </c>
      <c r="I16" s="22"/>
      <c r="J16" s="39"/>
    </row>
    <row r="17" spans="1:10" x14ac:dyDescent="0.45">
      <c r="A17" s="28" t="s">
        <v>22</v>
      </c>
      <c r="B17" s="18">
        <v>2.3E-2</v>
      </c>
      <c r="C17" s="29" t="s">
        <v>23</v>
      </c>
      <c r="D17" s="30"/>
      <c r="E17" s="32">
        <f>I20/(E10*1000)/0.7</f>
        <v>4.5714285714285718E-3</v>
      </c>
      <c r="F17" s="32" t="s">
        <v>23</v>
      </c>
      <c r="G17" s="30"/>
      <c r="H17" s="40" t="s">
        <v>66</v>
      </c>
      <c r="I17" s="30"/>
      <c r="J17" s="31"/>
    </row>
    <row r="18" spans="1:10" ht="14.65" thickBot="1" x14ac:dyDescent="0.5">
      <c r="A18" s="28" t="s">
        <v>24</v>
      </c>
      <c r="B18" s="19">
        <v>5.0000000000000002E-5</v>
      </c>
      <c r="C18" s="29" t="s">
        <v>25</v>
      </c>
      <c r="D18" s="30"/>
      <c r="E18" s="32"/>
      <c r="F18" s="32"/>
      <c r="G18" s="30"/>
      <c r="H18" s="8" t="s">
        <v>29</v>
      </c>
      <c r="I18" s="8" t="b">
        <f>E17&lt;B17*0.9</f>
        <v>1</v>
      </c>
      <c r="J18" s="9" t="s">
        <v>57</v>
      </c>
    </row>
    <row r="19" spans="1:10" ht="14.65" thickBot="1" x14ac:dyDescent="0.5">
      <c r="A19" s="38" t="s">
        <v>74</v>
      </c>
      <c r="B19" s="22"/>
      <c r="C19" s="22"/>
      <c r="D19" s="30"/>
      <c r="E19" s="32"/>
      <c r="F19" s="32"/>
      <c r="G19" s="30"/>
      <c r="H19" s="8" t="s">
        <v>26</v>
      </c>
      <c r="I19" s="8" t="b">
        <f>I15&lt;B17*(E10*1000)</f>
        <v>1</v>
      </c>
      <c r="J19" s="9" t="s">
        <v>58</v>
      </c>
    </row>
    <row r="20" spans="1:10" ht="14.65" thickBot="1" x14ac:dyDescent="0.5">
      <c r="A20" s="28" t="s">
        <v>39</v>
      </c>
      <c r="B20" s="47">
        <v>200</v>
      </c>
      <c r="C20" s="15" t="s">
        <v>30</v>
      </c>
      <c r="D20" s="30"/>
      <c r="E20" s="32"/>
      <c r="F20" s="32"/>
      <c r="G20" s="30"/>
      <c r="H20" s="33" t="s">
        <v>56</v>
      </c>
      <c r="I20" s="17">
        <f>ROUNDUP(MAX(I21,I22),0)</f>
        <v>48</v>
      </c>
      <c r="J20" s="34" t="s">
        <v>77</v>
      </c>
    </row>
    <row r="21" spans="1:10" ht="14.65" thickBot="1" x14ac:dyDescent="0.5">
      <c r="A21" s="28" t="s">
        <v>51</v>
      </c>
      <c r="B21" s="13">
        <f>I3/4</f>
        <v>55.000000000000007</v>
      </c>
      <c r="C21" s="15" t="s">
        <v>33</v>
      </c>
      <c r="D21" s="30"/>
      <c r="E21" s="32"/>
      <c r="F21" s="32"/>
      <c r="G21" s="30"/>
      <c r="H21" s="8" t="s">
        <v>49</v>
      </c>
      <c r="I21" s="20">
        <f>B3</f>
        <v>48</v>
      </c>
      <c r="J21" s="9" t="s">
        <v>54</v>
      </c>
    </row>
    <row r="22" spans="1:10" ht="14.65" thickBot="1" x14ac:dyDescent="0.5">
      <c r="A22" s="28" t="s">
        <v>52</v>
      </c>
      <c r="B22" s="23">
        <f>B21*0.5</f>
        <v>27.500000000000004</v>
      </c>
      <c r="C22" s="41" t="s">
        <v>4</v>
      </c>
      <c r="D22" s="30"/>
      <c r="E22" s="32"/>
      <c r="F22" s="32"/>
      <c r="G22" s="30"/>
      <c r="H22" s="8" t="s">
        <v>50</v>
      </c>
      <c r="I22" s="20">
        <f>B17*E4*1.1</f>
        <v>5.0599999999999996</v>
      </c>
      <c r="J22" s="9"/>
    </row>
    <row r="23" spans="1:10" x14ac:dyDescent="0.45">
      <c r="A23" s="43"/>
      <c r="B23" s="30"/>
      <c r="C23" s="30"/>
      <c r="D23" s="30"/>
      <c r="E23" s="30"/>
      <c r="F23" s="30"/>
      <c r="G23" s="30"/>
      <c r="H23" s="40"/>
      <c r="I23" s="20"/>
      <c r="J23" s="9"/>
    </row>
    <row r="24" spans="1:10" s="14" customFormat="1" x14ac:dyDescent="0.45">
      <c r="A24" s="42" t="s">
        <v>59</v>
      </c>
      <c r="B24" s="41"/>
      <c r="C24" s="41"/>
      <c r="D24" s="41"/>
      <c r="E24" s="41"/>
      <c r="F24" s="41"/>
      <c r="G24" s="41"/>
      <c r="H24" s="41"/>
      <c r="I24" s="41"/>
      <c r="J24" s="44"/>
    </row>
    <row r="25" spans="1:10" s="14" customFormat="1" x14ac:dyDescent="0.45">
      <c r="A25" s="42" t="s">
        <v>60</v>
      </c>
      <c r="B25" s="41"/>
      <c r="C25" s="41"/>
      <c r="D25" s="41"/>
      <c r="E25" s="41"/>
      <c r="F25" s="41"/>
      <c r="G25" s="41"/>
      <c r="H25" s="41"/>
      <c r="I25" s="41"/>
      <c r="J25" s="48"/>
    </row>
    <row r="26" spans="1:10" s="14" customFormat="1" ht="14.65" thickBot="1" x14ac:dyDescent="0.5">
      <c r="A26" s="45" t="s">
        <v>70</v>
      </c>
      <c r="B26" s="46"/>
      <c r="C26" s="46"/>
      <c r="D26" s="46"/>
      <c r="E26" s="46"/>
      <c r="F26" s="46"/>
      <c r="G26" s="46"/>
      <c r="H26" s="46"/>
      <c r="I26" s="46"/>
      <c r="J26" s="49"/>
    </row>
    <row r="27" spans="1:10" s="12" customFormat="1" x14ac:dyDescent="0.45"/>
    <row r="28" spans="1:10" s="12" customFormat="1" x14ac:dyDescent="0.45">
      <c r="A28" s="41" t="s">
        <v>78</v>
      </c>
    </row>
    <row r="29" spans="1:10" s="12" customFormat="1" x14ac:dyDescent="0.45"/>
    <row r="30" spans="1:10" s="12" customFormat="1" x14ac:dyDescent="0.45"/>
    <row r="31" spans="1:10" s="12" customFormat="1" x14ac:dyDescent="0.45"/>
    <row r="32" spans="1:10" s="12" customFormat="1" x14ac:dyDescent="0.45"/>
    <row r="33" s="12" customFormat="1" x14ac:dyDescent="0.45"/>
    <row r="34" s="12" customFormat="1" x14ac:dyDescent="0.45"/>
    <row r="35" s="12" customFormat="1" x14ac:dyDescent="0.45"/>
    <row r="36" s="12" customFormat="1" x14ac:dyDescent="0.45"/>
    <row r="37" s="12" customFormat="1" x14ac:dyDescent="0.45"/>
    <row r="38" s="12" customFormat="1" x14ac:dyDescent="0.45"/>
    <row r="39" s="12" customFormat="1" x14ac:dyDescent="0.45"/>
    <row r="40" s="12" customFormat="1" x14ac:dyDescent="0.45"/>
    <row r="41" s="12" customFormat="1" x14ac:dyDescent="0.45"/>
    <row r="42" s="12" customFormat="1" x14ac:dyDescent="0.45"/>
    <row r="43" s="12" customFormat="1" x14ac:dyDescent="0.45"/>
    <row r="44" s="12" customFormat="1" x14ac:dyDescent="0.45"/>
    <row r="45" s="12" customFormat="1" x14ac:dyDescent="0.45"/>
    <row r="46" s="12" customFormat="1" x14ac:dyDescent="0.45"/>
    <row r="47" s="12" customFormat="1" x14ac:dyDescent="0.45"/>
    <row r="48" s="12" customFormat="1" x14ac:dyDescent="0.45"/>
    <row r="49" s="12" customFormat="1" x14ac:dyDescent="0.45"/>
    <row r="50" s="12" customFormat="1" x14ac:dyDescent="0.45"/>
    <row r="51" s="12" customFormat="1" x14ac:dyDescent="0.45"/>
    <row r="52" s="12" customFormat="1" x14ac:dyDescent="0.45"/>
    <row r="53" s="12" customFormat="1" x14ac:dyDescent="0.45"/>
    <row r="54" s="12" customFormat="1" x14ac:dyDescent="0.45"/>
    <row r="55" s="12" customFormat="1" x14ac:dyDescent="0.45"/>
    <row r="56" s="12" customFormat="1" x14ac:dyDescent="0.45"/>
    <row r="57" s="12" customFormat="1" x14ac:dyDescent="0.45"/>
    <row r="58" s="12" customFormat="1" x14ac:dyDescent="0.45"/>
    <row r="59" s="12" customFormat="1" x14ac:dyDescent="0.45"/>
    <row r="60" s="12" customFormat="1" x14ac:dyDescent="0.45"/>
    <row r="61" s="12" customFormat="1" x14ac:dyDescent="0.45"/>
    <row r="62" s="12" customFormat="1" x14ac:dyDescent="0.45"/>
    <row r="63" s="12" customFormat="1" x14ac:dyDescent="0.45"/>
    <row r="64" s="12" customFormat="1" x14ac:dyDescent="0.45"/>
    <row r="65" s="12" customFormat="1" x14ac:dyDescent="0.45"/>
    <row r="66" s="12" customFormat="1" x14ac:dyDescent="0.45"/>
    <row r="67" s="12" customFormat="1" x14ac:dyDescent="0.45"/>
    <row r="68" s="12" customFormat="1" x14ac:dyDescent="0.45"/>
    <row r="69" s="12" customFormat="1" x14ac:dyDescent="0.45"/>
    <row r="70" s="12" customFormat="1" x14ac:dyDescent="0.45"/>
    <row r="71" s="12" customFormat="1" x14ac:dyDescent="0.45"/>
    <row r="72" s="12" customFormat="1" x14ac:dyDescent="0.45"/>
    <row r="73" s="12" customFormat="1" x14ac:dyDescent="0.45"/>
    <row r="74" s="12" customFormat="1" x14ac:dyDescent="0.45"/>
    <row r="75" s="12" customFormat="1" x14ac:dyDescent="0.45"/>
    <row r="76" s="12" customFormat="1" x14ac:dyDescent="0.45"/>
    <row r="77" s="12" customFormat="1" x14ac:dyDescent="0.45"/>
    <row r="78" s="12" customFormat="1" x14ac:dyDescent="0.45"/>
    <row r="79" s="12" customFormat="1" x14ac:dyDescent="0.45"/>
    <row r="80" s="12" customFormat="1" x14ac:dyDescent="0.45"/>
    <row r="81" s="12" customFormat="1" x14ac:dyDescent="0.45"/>
    <row r="82" s="12" customFormat="1" x14ac:dyDescent="0.45"/>
    <row r="83" s="12" customFormat="1" x14ac:dyDescent="0.45"/>
    <row r="84" s="12" customFormat="1" x14ac:dyDescent="0.45"/>
    <row r="85" s="12" customFormat="1" x14ac:dyDescent="0.45"/>
    <row r="86" s="12" customFormat="1" x14ac:dyDescent="0.45"/>
    <row r="87" s="12" customFormat="1" x14ac:dyDescent="0.45"/>
    <row r="88" s="12" customFormat="1" x14ac:dyDescent="0.45"/>
    <row r="89" s="12" customFormat="1" x14ac:dyDescent="0.45"/>
    <row r="90" s="12" customFormat="1" x14ac:dyDescent="0.45"/>
    <row r="91" s="12" customFormat="1" x14ac:dyDescent="0.45"/>
    <row r="92" s="12" customFormat="1" x14ac:dyDescent="0.45"/>
    <row r="93" s="12" customFormat="1" x14ac:dyDescent="0.45"/>
    <row r="94" s="12" customFormat="1" x14ac:dyDescent="0.45"/>
    <row r="95" s="12" customFormat="1" x14ac:dyDescent="0.45"/>
    <row r="96" s="12" customFormat="1" x14ac:dyDescent="0.45"/>
    <row r="97" s="12" customFormat="1" x14ac:dyDescent="0.45"/>
    <row r="98" s="12" customFormat="1" x14ac:dyDescent="0.45"/>
    <row r="99" s="12" customFormat="1" x14ac:dyDescent="0.45"/>
    <row r="100" s="12" customFormat="1" x14ac:dyDescent="0.45"/>
    <row r="101" s="12" customFormat="1" x14ac:dyDescent="0.45"/>
    <row r="102" s="12" customFormat="1" x14ac:dyDescent="0.45"/>
    <row r="103" s="12" customFormat="1" x14ac:dyDescent="0.45"/>
    <row r="104" s="12" customFormat="1" x14ac:dyDescent="0.45"/>
    <row r="105" s="12" customFormat="1" x14ac:dyDescent="0.45"/>
    <row r="106" s="12" customFormat="1" x14ac:dyDescent="0.45"/>
    <row r="107" s="12" customFormat="1" x14ac:dyDescent="0.45"/>
    <row r="108" s="12" customFormat="1" x14ac:dyDescent="0.45"/>
    <row r="109" s="12" customFormat="1" x14ac:dyDescent="0.45"/>
    <row r="110" s="12" customFormat="1" x14ac:dyDescent="0.45"/>
    <row r="111" s="12" customFormat="1" x14ac:dyDescent="0.45"/>
    <row r="112" s="12" customFormat="1" x14ac:dyDescent="0.45"/>
    <row r="113" s="12" customFormat="1" x14ac:dyDescent="0.45"/>
    <row r="114" s="12" customFormat="1" x14ac:dyDescent="0.45"/>
    <row r="115" s="12" customFormat="1" x14ac:dyDescent="0.45"/>
    <row r="116" s="12" customFormat="1" x14ac:dyDescent="0.45"/>
    <row r="117" s="12" customFormat="1" x14ac:dyDescent="0.45"/>
    <row r="118" s="12" customFormat="1" x14ac:dyDescent="0.45"/>
    <row r="119" s="12" customFormat="1" x14ac:dyDescent="0.45"/>
    <row r="120" s="12" customFormat="1" x14ac:dyDescent="0.45"/>
    <row r="121" s="12" customFormat="1" x14ac:dyDescent="0.45"/>
    <row r="122" s="12" customFormat="1" x14ac:dyDescent="0.45"/>
    <row r="123" s="12" customFormat="1" x14ac:dyDescent="0.45"/>
    <row r="124" s="12" customFormat="1" x14ac:dyDescent="0.45"/>
    <row r="125" s="12" customFormat="1" x14ac:dyDescent="0.45"/>
    <row r="126" s="12" customFormat="1" x14ac:dyDescent="0.45"/>
    <row r="127" s="12" customFormat="1" x14ac:dyDescent="0.45"/>
    <row r="128" s="12" customFormat="1" x14ac:dyDescent="0.45"/>
    <row r="129" s="12" customFormat="1" x14ac:dyDescent="0.45"/>
    <row r="130" s="12" customFormat="1" x14ac:dyDescent="0.45"/>
    <row r="131" s="12" customFormat="1" x14ac:dyDescent="0.45"/>
    <row r="132" s="12" customFormat="1" x14ac:dyDescent="0.45"/>
    <row r="133" s="12" customFormat="1" x14ac:dyDescent="0.45"/>
    <row r="134" s="12" customFormat="1" x14ac:dyDescent="0.45"/>
    <row r="135" s="12" customFormat="1" x14ac:dyDescent="0.45"/>
    <row r="136" s="12" customFormat="1" x14ac:dyDescent="0.45"/>
    <row r="137" s="12" customFormat="1" x14ac:dyDescent="0.45"/>
    <row r="138" s="12" customFormat="1" x14ac:dyDescent="0.45"/>
    <row r="139" s="12" customFormat="1" x14ac:dyDescent="0.45"/>
    <row r="140" s="12" customFormat="1" x14ac:dyDescent="0.45"/>
    <row r="141" s="12" customFormat="1" x14ac:dyDescent="0.45"/>
    <row r="142" s="12" customFormat="1" x14ac:dyDescent="0.45"/>
    <row r="143" s="12" customFormat="1" x14ac:dyDescent="0.45"/>
    <row r="144" s="12" customFormat="1" x14ac:dyDescent="0.45"/>
    <row r="145" s="12" customFormat="1" x14ac:dyDescent="0.45"/>
    <row r="146" s="12" customFormat="1" x14ac:dyDescent="0.45"/>
    <row r="147" s="12" customFormat="1" x14ac:dyDescent="0.45"/>
    <row r="148" s="12" customFormat="1" x14ac:dyDescent="0.45"/>
    <row r="149" s="12" customFormat="1" x14ac:dyDescent="0.45"/>
    <row r="150" s="12" customFormat="1" x14ac:dyDescent="0.45"/>
    <row r="151" s="12" customFormat="1" x14ac:dyDescent="0.45"/>
    <row r="152" s="12" customFormat="1" x14ac:dyDescent="0.45"/>
    <row r="153" s="12" customFormat="1" x14ac:dyDescent="0.45"/>
    <row r="154" s="12" customFormat="1" x14ac:dyDescent="0.45"/>
    <row r="155" s="12" customFormat="1" x14ac:dyDescent="0.45"/>
    <row r="156" s="12" customFormat="1" x14ac:dyDescent="0.45"/>
    <row r="157" s="12" customFormat="1" x14ac:dyDescent="0.45"/>
    <row r="158" s="12" customFormat="1" x14ac:dyDescent="0.45"/>
    <row r="159" s="12" customFormat="1" x14ac:dyDescent="0.45"/>
    <row r="160" s="12" customFormat="1" x14ac:dyDescent="0.45"/>
    <row r="161" s="12" customFormat="1" x14ac:dyDescent="0.45"/>
    <row r="162" s="12" customFormat="1" x14ac:dyDescent="0.45"/>
    <row r="163" s="12" customFormat="1" x14ac:dyDescent="0.45"/>
    <row r="164" s="12" customFormat="1" x14ac:dyDescent="0.45"/>
    <row r="165" s="12" customFormat="1" x14ac:dyDescent="0.45"/>
    <row r="166" s="12" customFormat="1" x14ac:dyDescent="0.45"/>
    <row r="167" s="12" customFormat="1" x14ac:dyDescent="0.45"/>
    <row r="168" s="12" customFormat="1" x14ac:dyDescent="0.45"/>
    <row r="169" s="12" customFormat="1" x14ac:dyDescent="0.45"/>
    <row r="170" s="12" customFormat="1" x14ac:dyDescent="0.45"/>
    <row r="171" s="12" customFormat="1" x14ac:dyDescent="0.45"/>
    <row r="172" s="12" customFormat="1" x14ac:dyDescent="0.45"/>
    <row r="173" s="12" customFormat="1" x14ac:dyDescent="0.45"/>
    <row r="174" s="12" customFormat="1" x14ac:dyDescent="0.45"/>
    <row r="175" s="12" customFormat="1" x14ac:dyDescent="0.45"/>
    <row r="176" s="12" customFormat="1" x14ac:dyDescent="0.45"/>
    <row r="177" s="12" customFormat="1" x14ac:dyDescent="0.45"/>
    <row r="178" s="12" customFormat="1" x14ac:dyDescent="0.45"/>
    <row r="179" s="12" customFormat="1" x14ac:dyDescent="0.45"/>
    <row r="180" s="12" customFormat="1" x14ac:dyDescent="0.45"/>
    <row r="181" s="12" customFormat="1" x14ac:dyDescent="0.45"/>
    <row r="182" s="12" customFormat="1" x14ac:dyDescent="0.45"/>
    <row r="183" s="12" customFormat="1" x14ac:dyDescent="0.45"/>
    <row r="184" s="12" customFormat="1" x14ac:dyDescent="0.45"/>
    <row r="185" s="12" customFormat="1" x14ac:dyDescent="0.45"/>
    <row r="186" s="12" customFormat="1" x14ac:dyDescent="0.45"/>
    <row r="187" s="12" customFormat="1" x14ac:dyDescent="0.45"/>
    <row r="188" s="12" customFormat="1" x14ac:dyDescent="0.45"/>
    <row r="189" s="12" customFormat="1" x14ac:dyDescent="0.45"/>
    <row r="190" s="12" customFormat="1" x14ac:dyDescent="0.45"/>
    <row r="191" s="12" customFormat="1" x14ac:dyDescent="0.45"/>
    <row r="192" s="12" customFormat="1" x14ac:dyDescent="0.45"/>
    <row r="193" spans="8:10" s="12" customFormat="1" x14ac:dyDescent="0.45"/>
    <row r="194" spans="8:10" s="12" customFormat="1" x14ac:dyDescent="0.45"/>
    <row r="195" spans="8:10" s="12" customFormat="1" x14ac:dyDescent="0.45"/>
    <row r="196" spans="8:10" s="12" customFormat="1" x14ac:dyDescent="0.45"/>
    <row r="197" spans="8:10" s="12" customFormat="1" x14ac:dyDescent="0.45"/>
    <row r="198" spans="8:10" s="12" customFormat="1" x14ac:dyDescent="0.45">
      <c r="H198"/>
      <c r="I198"/>
      <c r="J198"/>
    </row>
    <row r="199" spans="8:10" s="12" customFormat="1" x14ac:dyDescent="0.45">
      <c r="H199"/>
      <c r="I199"/>
      <c r="J199"/>
    </row>
    <row r="200" spans="8:10" s="12" customFormat="1" x14ac:dyDescent="0.45">
      <c r="H200"/>
      <c r="I200"/>
      <c r="J200"/>
    </row>
    <row r="201" spans="8:10" s="12" customFormat="1" x14ac:dyDescent="0.45">
      <c r="H201"/>
      <c r="I201"/>
      <c r="J201"/>
    </row>
    <row r="202" spans="8:10" s="12" customFormat="1" x14ac:dyDescent="0.45">
      <c r="H202"/>
      <c r="I202"/>
      <c r="J202"/>
    </row>
  </sheetData>
  <conditionalFormatting sqref="I18:I19 I9:I11">
    <cfRule type="cellIs" dxfId="11" priority="13" operator="equal">
      <formula>0</formula>
    </cfRule>
  </conditionalFormatting>
  <conditionalFormatting sqref="I18:I19 I9:I11">
    <cfRule type="expression" dxfId="10" priority="11">
      <formula>FALSE</formula>
    </cfRule>
  </conditionalFormatting>
  <conditionalFormatting sqref="I18:I19 I14 I9:I11">
    <cfRule type="expression" dxfId="9" priority="10">
      <formula>"FALSE"</formula>
    </cfRule>
  </conditionalFormatting>
  <conditionalFormatting sqref="I18:I19 I9:I11">
    <cfRule type="containsText" dxfId="8" priority="9" operator="containsText" text="FALSE">
      <formula>NOT(ISERROR(SEARCH("FALSE",I9)))</formula>
    </cfRule>
  </conditionalFormatting>
  <conditionalFormatting sqref="I18:I19 I9:I11">
    <cfRule type="containsText" dxfId="7" priority="8" operator="containsText" text="FALSE">
      <formula>NOT(ISERROR(SEARCH("FALSE",I9)))</formula>
    </cfRule>
  </conditionalFormatting>
  <conditionalFormatting sqref="I18:I19 I9:I11">
    <cfRule type="containsText" dxfId="6" priority="7" operator="containsText" text="TRUE">
      <formula>NOT(ISERROR(SEARCH("TRUE",I9)))</formula>
    </cfRule>
  </conditionalFormatting>
  <conditionalFormatting sqref="I12">
    <cfRule type="cellIs" dxfId="5" priority="6" operator="equal">
      <formula>0</formula>
    </cfRule>
  </conditionalFormatting>
  <conditionalFormatting sqref="I12">
    <cfRule type="expression" dxfId="4" priority="5">
      <formula>FALSE</formula>
    </cfRule>
  </conditionalFormatting>
  <conditionalFormatting sqref="I12">
    <cfRule type="expression" dxfId="3" priority="4">
      <formula>"FALSE"</formula>
    </cfRule>
  </conditionalFormatting>
  <conditionalFormatting sqref="I12">
    <cfRule type="containsText" dxfId="2" priority="3" operator="containsText" text="FALSE">
      <formula>NOT(ISERROR(SEARCH("FALSE",I12)))</formula>
    </cfRule>
  </conditionalFormatting>
  <conditionalFormatting sqref="I12">
    <cfRule type="containsText" dxfId="1" priority="2" operator="containsText" text="FALSE">
      <formula>NOT(ISERROR(SEARCH("FALSE",I12)))</formula>
    </cfRule>
  </conditionalFormatting>
  <conditionalFormatting sqref="I12">
    <cfRule type="containsText" dxfId="0" priority="1" operator="containsText" text="TRUE">
      <formula>NOT(ISERROR(SEARCH("TRUE",I12)))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Subrat Nayak</cp:lastModifiedBy>
  <dcterms:created xsi:type="dcterms:W3CDTF">2014-02-05T18:53:57Z</dcterms:created>
  <dcterms:modified xsi:type="dcterms:W3CDTF">2020-12-14T03:19:35Z</dcterms:modified>
</cp:coreProperties>
</file>