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3300" yWindow="435" windowWidth="25500" windowHeight="17565" tabRatio="500"/>
  </bookViews>
  <sheets>
    <sheet name="Sheet1" sheetId="1" r:id="rId1"/>
  </sheets>
  <definedNames>
    <definedName name="ConCost">Sheet1!$C$14</definedName>
    <definedName name="NumPerm">Sheet1!$F$5</definedName>
    <definedName name="PermCost">Sheet1!$C$13</definedName>
    <definedName name="solver_adj" localSheetId="0" hidden="1">Sheet1!$F$5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Revenue">Sheet1!$C$11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K12" i="1" s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K13" i="1"/>
  <c r="K21" i="1"/>
  <c r="N23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2" i="1"/>
  <c r="N24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2" i="1"/>
  <c r="P20" i="1"/>
  <c r="N21" i="1"/>
  <c r="N2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2" i="1"/>
  <c r="R13" i="1"/>
  <c r="R16" i="1"/>
  <c r="R15" i="1"/>
  <c r="N13" i="1"/>
  <c r="I5" i="1" l="1"/>
</calcChain>
</file>

<file path=xl/sharedStrings.xml><?xml version="1.0" encoding="utf-8"?>
<sst xmlns="http://schemas.openxmlformats.org/spreadsheetml/2006/main" count="33" uniqueCount="33">
  <si>
    <t>Revenue per project</t>
  </si>
  <si>
    <t>Employees required per project</t>
  </si>
  <si>
    <t>Project Revenues and Costs</t>
  </si>
  <si>
    <t>Probability</t>
  </si>
  <si>
    <t>Count of Projects</t>
  </si>
  <si>
    <t>Forecast of Annual Demand for Projects</t>
  </si>
  <si>
    <t>Planning Capacity for Consulting Services</t>
  </si>
  <si>
    <t>Cost per permanent employee per year</t>
  </si>
  <si>
    <t>Cost per contingent employee per year</t>
  </si>
  <si>
    <t>Assume all projects require one employee for the entire year.</t>
  </si>
  <si>
    <t>The firm does not know in advance how many projects clients will demand.</t>
  </si>
  <si>
    <t>How many permanent employees should the firm have at the start of the year?</t>
  </si>
  <si>
    <t>Cumulative Probabilities</t>
  </si>
  <si>
    <t>P(X &lt;= 145)</t>
  </si>
  <si>
    <t>Conditional Probability</t>
  </si>
  <si>
    <t>P(X &gt;= 190 | X &gt;= 160)</t>
  </si>
  <si>
    <t>P(X &gt;= 190 and X &gt;= 160)</t>
  </si>
  <si>
    <t>P(X &gt;= 160)</t>
  </si>
  <si>
    <t>Prob * Outcome</t>
  </si>
  <si>
    <t>Expected Value</t>
  </si>
  <si>
    <t>E(X)</t>
  </si>
  <si>
    <t>Average Function</t>
  </si>
  <si>
    <t>WRONG</t>
  </si>
  <si>
    <t>Variance</t>
  </si>
  <si>
    <t>Deviation Sq.</t>
  </si>
  <si>
    <t>Standard Deviation</t>
  </si>
  <si>
    <t>Revenue</t>
  </si>
  <si>
    <t>Cost</t>
  </si>
  <si>
    <t>Profit</t>
  </si>
  <si>
    <t>Decisions</t>
  </si>
  <si>
    <t>Number of Permanent Employees</t>
  </si>
  <si>
    <t>Outcomes</t>
  </si>
  <si>
    <t>E(Profit)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</si>
</sst>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9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1" fillId="0" borderId="1" xfId="1"/>
    <xf numFmtId="0" fontId="2" fillId="0" borderId="2" xfId="2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0" fontId="0" fillId="0" borderId="0" xfId="0" applyFont="1"/>
    <xf numFmtId="0" fontId="3" fillId="0" borderId="0" xfId="0" applyFont="1"/>
    <xf numFmtId="0" fontId="9" fillId="0" borderId="0" xfId="0" applyFont="1"/>
    <xf numFmtId="43" fontId="0" fillId="0" borderId="0" xfId="193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93" applyFont="1"/>
  </cellXfs>
  <cellStyles count="194">
    <cellStyle name="Comma" xfId="193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eading 1" xfId="1" builtinId="16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2"/>
  <sheetViews>
    <sheetView tabSelected="1" topLeftCell="F6" zoomScale="120" zoomScaleNormal="120" workbookViewId="0">
      <selection activeCell="F5" sqref="F5"/>
    </sheetView>
  </sheetViews>
  <sheetFormatPr defaultColWidth="11" defaultRowHeight="15.75" x14ac:dyDescent="0.25"/>
  <cols>
    <col min="2" max="2" width="35.375" bestFit="1" customWidth="1"/>
    <col min="4" max="4" width="20.375" customWidth="1"/>
    <col min="5" max="5" width="36.875" bestFit="1" customWidth="1"/>
    <col min="6" max="6" width="10.375" bestFit="1" customWidth="1"/>
    <col min="7" max="7" width="15" bestFit="1" customWidth="1"/>
    <col min="8" max="8" width="12.25" bestFit="1" customWidth="1"/>
    <col min="9" max="11" width="18.875" customWidth="1"/>
    <col min="13" max="13" width="22.125" bestFit="1" customWidth="1"/>
  </cols>
  <sheetData>
    <row r="2" spans="2:18" ht="20.25" thickBot="1" x14ac:dyDescent="0.35">
      <c r="B2" s="2" t="s">
        <v>6</v>
      </c>
      <c r="C2" s="2"/>
    </row>
    <row r="3" spans="2:18" ht="15.95" customHeight="1" thickTop="1" x14ac:dyDescent="0.25"/>
    <row r="4" spans="2:18" ht="15.95" customHeight="1" thickBot="1" x14ac:dyDescent="0.35">
      <c r="B4" s="7" t="s">
        <v>9</v>
      </c>
      <c r="E4" s="3" t="s">
        <v>29</v>
      </c>
      <c r="F4" s="3"/>
      <c r="H4" s="3" t="s">
        <v>31</v>
      </c>
      <c r="I4" s="3"/>
    </row>
    <row r="5" spans="2:18" ht="15.95" customHeight="1" thickTop="1" x14ac:dyDescent="0.25">
      <c r="B5" s="6" t="s">
        <v>10</v>
      </c>
      <c r="E5" t="s">
        <v>30</v>
      </c>
      <c r="F5">
        <v>130.00000039954224</v>
      </c>
      <c r="H5" t="s">
        <v>32</v>
      </c>
      <c r="I5" s="14">
        <f>SUMPRODUCT(F12:F32,K12:K32)</f>
        <v>7651999.9997602757</v>
      </c>
      <c r="M5" s="8"/>
    </row>
    <row r="6" spans="2:18" ht="15.95" customHeight="1" x14ac:dyDescent="0.25"/>
    <row r="7" spans="2:18" ht="15.95" customHeight="1" x14ac:dyDescent="0.25">
      <c r="B7" s="9" t="s">
        <v>11</v>
      </c>
    </row>
    <row r="8" spans="2:18" ht="15.95" customHeight="1" x14ac:dyDescent="0.25"/>
    <row r="9" spans="2:18" ht="18" thickBot="1" x14ac:dyDescent="0.35">
      <c r="B9" s="3" t="s">
        <v>2</v>
      </c>
      <c r="C9" s="3"/>
      <c r="E9" s="3" t="s">
        <v>5</v>
      </c>
      <c r="F9" s="3"/>
      <c r="G9" s="3"/>
      <c r="H9" s="3"/>
      <c r="I9" s="3"/>
      <c r="J9" s="3"/>
      <c r="K9" s="3"/>
    </row>
    <row r="10" spans="2:18" ht="16.5" thickTop="1" x14ac:dyDescent="0.25"/>
    <row r="11" spans="2:18" x14ac:dyDescent="0.25">
      <c r="B11" t="s">
        <v>0</v>
      </c>
      <c r="C11" s="1">
        <v>160000</v>
      </c>
      <c r="E11" s="4" t="s">
        <v>4</v>
      </c>
      <c r="F11" s="4" t="s">
        <v>3</v>
      </c>
      <c r="G11" s="4" t="s">
        <v>18</v>
      </c>
      <c r="H11" s="4" t="s">
        <v>24</v>
      </c>
      <c r="I11" s="4" t="s">
        <v>26</v>
      </c>
      <c r="J11" s="4" t="s">
        <v>27</v>
      </c>
      <c r="K11" s="4" t="s">
        <v>28</v>
      </c>
    </row>
    <row r="12" spans="2:18" x14ac:dyDescent="0.25">
      <c r="B12" t="s">
        <v>1</v>
      </c>
      <c r="C12">
        <v>1</v>
      </c>
      <c r="E12" s="5">
        <v>100</v>
      </c>
      <c r="F12" s="5">
        <v>0.02</v>
      </c>
      <c r="G12" s="5">
        <f>F12*E12</f>
        <v>2</v>
      </c>
      <c r="H12" s="5">
        <f>(E12-$N$20)^2</f>
        <v>2318.4225000000006</v>
      </c>
      <c r="I12" s="12">
        <f>E12*UnitRevenue</f>
        <v>16000000</v>
      </c>
      <c r="J12" s="12">
        <f>NumPerm*PermCost+IF(E12&gt;NumPerm,E12-NumPerm,0)*ConCost</f>
        <v>13000000.039954225</v>
      </c>
      <c r="K12" s="13">
        <f>I12-J12</f>
        <v>2999999.9600457754</v>
      </c>
      <c r="M12" s="10" t="s">
        <v>12</v>
      </c>
      <c r="P12" s="10" t="s">
        <v>14</v>
      </c>
    </row>
    <row r="13" spans="2:18" x14ac:dyDescent="0.25">
      <c r="B13" t="s">
        <v>7</v>
      </c>
      <c r="C13" s="1">
        <v>100000</v>
      </c>
      <c r="E13" s="5">
        <v>105</v>
      </c>
      <c r="F13" s="5">
        <v>0.03</v>
      </c>
      <c r="G13" s="5">
        <f t="shared" ref="G13:G32" si="0">F13*E13</f>
        <v>3.15</v>
      </c>
      <c r="H13" s="5">
        <f t="shared" ref="H13:H32" si="1">(E13-$N$20)^2</f>
        <v>1861.9225000000006</v>
      </c>
      <c r="I13" s="12">
        <f>E13*UnitRevenue</f>
        <v>16800000</v>
      </c>
      <c r="J13" s="12">
        <f>NumPerm*PermCost+IF(E13&gt;NumPerm,E13-NumPerm,0)*ConCost</f>
        <v>13000000.039954225</v>
      </c>
      <c r="K13" s="13">
        <f t="shared" ref="K13:K32" si="2">I13-J13</f>
        <v>3799999.9600457754</v>
      </c>
      <c r="M13" t="s">
        <v>13</v>
      </c>
      <c r="N13">
        <f>SUM(F12:F21)</f>
        <v>0.45999999999999996</v>
      </c>
      <c r="P13" t="s">
        <v>15</v>
      </c>
      <c r="R13">
        <f>R15/R16</f>
        <v>7.4999999999999983E-2</v>
      </c>
    </row>
    <row r="14" spans="2:18" x14ac:dyDescent="0.25">
      <c r="B14" t="s">
        <v>8</v>
      </c>
      <c r="C14" s="1">
        <v>140000</v>
      </c>
      <c r="E14" s="5">
        <v>110</v>
      </c>
      <c r="F14" s="5">
        <v>0.04</v>
      </c>
      <c r="G14" s="5">
        <f t="shared" si="0"/>
        <v>4.4000000000000004</v>
      </c>
      <c r="H14" s="5">
        <f t="shared" si="1"/>
        <v>1455.4225000000004</v>
      </c>
      <c r="I14" s="12">
        <f>E14*UnitRevenue</f>
        <v>17600000</v>
      </c>
      <c r="J14" s="12">
        <f>NumPerm*PermCost+IF(E14&gt;NumPerm,E14-NumPerm,0)*ConCost</f>
        <v>13000000.039954225</v>
      </c>
      <c r="K14" s="13">
        <f t="shared" si="2"/>
        <v>4599999.9600457754</v>
      </c>
    </row>
    <row r="15" spans="2:18" x14ac:dyDescent="0.25">
      <c r="C15" s="1"/>
      <c r="E15" s="5">
        <v>115</v>
      </c>
      <c r="F15" s="5">
        <v>0.05</v>
      </c>
      <c r="G15" s="5">
        <f t="shared" si="0"/>
        <v>5.75</v>
      </c>
      <c r="H15" s="5">
        <f t="shared" si="1"/>
        <v>1098.9225000000004</v>
      </c>
      <c r="I15" s="12">
        <f>E15*UnitRevenue</f>
        <v>18400000</v>
      </c>
      <c r="J15" s="12">
        <f>NumPerm*PermCost+IF(E15&gt;NumPerm,E15-NumPerm,0)*ConCost</f>
        <v>13000000.039954225</v>
      </c>
      <c r="K15" s="13">
        <f t="shared" si="2"/>
        <v>5399999.9600457754</v>
      </c>
      <c r="P15" t="s">
        <v>16</v>
      </c>
      <c r="R15">
        <f>SUM(F30:F32)</f>
        <v>0.03</v>
      </c>
    </row>
    <row r="16" spans="2:18" x14ac:dyDescent="0.25">
      <c r="C16" s="1"/>
      <c r="E16" s="5">
        <v>120</v>
      </c>
      <c r="F16" s="5">
        <v>0.05</v>
      </c>
      <c r="G16" s="5">
        <f t="shared" si="0"/>
        <v>6</v>
      </c>
      <c r="H16" s="5">
        <f t="shared" si="1"/>
        <v>792.42250000000035</v>
      </c>
      <c r="I16" s="12">
        <f>E16*UnitRevenue</f>
        <v>19200000</v>
      </c>
      <c r="J16" s="12">
        <f>NumPerm*PermCost+IF(E16&gt;NumPerm,E16-NumPerm,0)*ConCost</f>
        <v>13000000.039954225</v>
      </c>
      <c r="K16" s="13">
        <f t="shared" si="2"/>
        <v>6199999.9600457754</v>
      </c>
      <c r="P16" t="s">
        <v>17</v>
      </c>
      <c r="R16">
        <f>SUM(F24:F32)</f>
        <v>0.40000000000000008</v>
      </c>
    </row>
    <row r="17" spans="3:17" x14ac:dyDescent="0.25">
      <c r="C17" s="1"/>
      <c r="E17" s="5">
        <v>125</v>
      </c>
      <c r="F17" s="5">
        <v>0.05</v>
      </c>
      <c r="G17" s="5">
        <f t="shared" si="0"/>
        <v>6.25</v>
      </c>
      <c r="H17" s="5">
        <f t="shared" si="1"/>
        <v>535.92250000000024</v>
      </c>
      <c r="I17" s="12">
        <f>E17*UnitRevenue</f>
        <v>20000000</v>
      </c>
      <c r="J17" s="12">
        <f>NumPerm*PermCost+IF(E17&gt;NumPerm,E17-NumPerm,0)*ConCost</f>
        <v>13000000.039954225</v>
      </c>
      <c r="K17" s="13">
        <f t="shared" si="2"/>
        <v>6999999.9600457754</v>
      </c>
    </row>
    <row r="18" spans="3:17" x14ac:dyDescent="0.25">
      <c r="E18" s="5">
        <v>130</v>
      </c>
      <c r="F18" s="5">
        <v>0.05</v>
      </c>
      <c r="G18" s="5">
        <f t="shared" si="0"/>
        <v>6.5</v>
      </c>
      <c r="H18" s="5">
        <f t="shared" si="1"/>
        <v>329.42250000000018</v>
      </c>
      <c r="I18" s="12">
        <f>E18*UnitRevenue</f>
        <v>20800000</v>
      </c>
      <c r="J18" s="12">
        <f>NumPerm*PermCost+IF(E18&gt;NumPerm,E18-NumPerm,0)*ConCost</f>
        <v>13000000.039954225</v>
      </c>
      <c r="K18" s="13">
        <f t="shared" si="2"/>
        <v>7799999.9600457754</v>
      </c>
    </row>
    <row r="19" spans="3:17" x14ac:dyDescent="0.25">
      <c r="E19" s="5">
        <v>135</v>
      </c>
      <c r="F19" s="5">
        <v>0.05</v>
      </c>
      <c r="G19" s="5">
        <f t="shared" si="0"/>
        <v>6.75</v>
      </c>
      <c r="H19" s="5">
        <f t="shared" si="1"/>
        <v>172.92250000000016</v>
      </c>
      <c r="I19" s="12">
        <f>E19*UnitRevenue</f>
        <v>21600000</v>
      </c>
      <c r="J19" s="12">
        <f>NumPerm*PermCost+IF(E19&gt;NumPerm,E19-NumPerm,0)*ConCost</f>
        <v>13699999.984018311</v>
      </c>
      <c r="K19" s="13">
        <f t="shared" si="2"/>
        <v>7900000.0159816891</v>
      </c>
      <c r="M19" s="10" t="s">
        <v>19</v>
      </c>
      <c r="P19" s="11" t="s">
        <v>21</v>
      </c>
    </row>
    <row r="20" spans="3:17" x14ac:dyDescent="0.25">
      <c r="E20" s="5">
        <v>140</v>
      </c>
      <c r="F20" s="5">
        <v>0.05</v>
      </c>
      <c r="G20" s="5">
        <f t="shared" si="0"/>
        <v>7</v>
      </c>
      <c r="H20" s="5">
        <f t="shared" si="1"/>
        <v>66.422500000000099</v>
      </c>
      <c r="I20" s="12">
        <f>E20*UnitRevenue</f>
        <v>22400000</v>
      </c>
      <c r="J20" s="12">
        <f>NumPerm*PermCost+IF(E20&gt;NumPerm,E20-NumPerm,0)*ConCost</f>
        <v>14399999.984018311</v>
      </c>
      <c r="K20" s="13">
        <f t="shared" si="2"/>
        <v>8000000.0159816891</v>
      </c>
      <c r="M20" t="s">
        <v>20</v>
      </c>
      <c r="N20">
        <f>SUM(G12:G32)</f>
        <v>148.15</v>
      </c>
      <c r="P20" s="11">
        <f>AVERAGE(E12:E32)</f>
        <v>150</v>
      </c>
      <c r="Q20" s="11" t="s">
        <v>22</v>
      </c>
    </row>
    <row r="21" spans="3:17" x14ac:dyDescent="0.25">
      <c r="E21" s="5">
        <v>145</v>
      </c>
      <c r="F21" s="5">
        <v>7.0000000000000007E-2</v>
      </c>
      <c r="G21" s="5">
        <f t="shared" si="0"/>
        <v>10.15</v>
      </c>
      <c r="H21" s="5">
        <f t="shared" si="1"/>
        <v>9.922500000000035</v>
      </c>
      <c r="I21" s="12">
        <f>E21*UnitRevenue</f>
        <v>23200000</v>
      </c>
      <c r="J21" s="12">
        <f>NumPerm*PermCost+IF(E21&gt;NumPerm,E21-NumPerm,0)*ConCost</f>
        <v>15099999.984018311</v>
      </c>
      <c r="K21" s="13">
        <f t="shared" si="2"/>
        <v>8100000.0159816891</v>
      </c>
      <c r="N21">
        <f>SUMPRODUCT(E12:E32,F12:F32)</f>
        <v>148.15</v>
      </c>
    </row>
    <row r="22" spans="3:17" x14ac:dyDescent="0.25">
      <c r="E22" s="5">
        <v>150</v>
      </c>
      <c r="F22" s="5">
        <v>7.0000000000000007E-2</v>
      </c>
      <c r="G22" s="5">
        <f t="shared" si="0"/>
        <v>10.500000000000002</v>
      </c>
      <c r="H22" s="5">
        <f t="shared" si="1"/>
        <v>3.422499999999979</v>
      </c>
      <c r="I22" s="12">
        <f>E22*UnitRevenue</f>
        <v>24000000</v>
      </c>
      <c r="J22" s="12">
        <f>NumPerm*PermCost+IF(E22&gt;NumPerm,E22-NumPerm,0)*ConCost</f>
        <v>15799999.984018311</v>
      </c>
      <c r="K22" s="13">
        <f t="shared" si="2"/>
        <v>8200000.0159816891</v>
      </c>
    </row>
    <row r="23" spans="3:17" x14ac:dyDescent="0.25">
      <c r="E23" s="5">
        <v>155</v>
      </c>
      <c r="F23" s="5">
        <v>7.0000000000000007E-2</v>
      </c>
      <c r="G23" s="5">
        <f t="shared" si="0"/>
        <v>10.850000000000001</v>
      </c>
      <c r="H23" s="5">
        <f t="shared" si="1"/>
        <v>46.922499999999921</v>
      </c>
      <c r="I23" s="12">
        <f>E23*UnitRevenue</f>
        <v>24800000</v>
      </c>
      <c r="J23" s="12">
        <f>NumPerm*PermCost+IF(E23&gt;NumPerm,E23-NumPerm,0)*ConCost</f>
        <v>16499999.984018311</v>
      </c>
      <c r="K23" s="13">
        <f t="shared" si="2"/>
        <v>8300000.0159816891</v>
      </c>
      <c r="M23" s="10" t="s">
        <v>23</v>
      </c>
      <c r="N23">
        <f>SUMPRODUCT(H12:H32,F12:F32)</f>
        <v>583.82749999999999</v>
      </c>
    </row>
    <row r="24" spans="3:17" x14ac:dyDescent="0.25">
      <c r="E24" s="5">
        <v>160</v>
      </c>
      <c r="F24" s="5">
        <v>0.08</v>
      </c>
      <c r="G24" s="5">
        <f t="shared" si="0"/>
        <v>12.8</v>
      </c>
      <c r="H24" s="5">
        <f t="shared" si="1"/>
        <v>140.42249999999987</v>
      </c>
      <c r="I24" s="12">
        <f>E24*UnitRevenue</f>
        <v>25600000</v>
      </c>
      <c r="J24" s="12">
        <f>NumPerm*PermCost+IF(E24&gt;NumPerm,E24-NumPerm,0)*ConCost</f>
        <v>17199999.984018311</v>
      </c>
      <c r="K24" s="13">
        <f t="shared" si="2"/>
        <v>8400000.0159816891</v>
      </c>
      <c r="M24" s="10" t="s">
        <v>25</v>
      </c>
      <c r="N24">
        <f>SQRT(N23)</f>
        <v>24.162522633202023</v>
      </c>
    </row>
    <row r="25" spans="3:17" x14ac:dyDescent="0.25">
      <c r="E25" s="5">
        <v>165</v>
      </c>
      <c r="F25" s="5">
        <v>7.0000000000000007E-2</v>
      </c>
      <c r="G25" s="5">
        <f t="shared" si="0"/>
        <v>11.55</v>
      </c>
      <c r="H25" s="5">
        <f t="shared" si="1"/>
        <v>283.92249999999979</v>
      </c>
      <c r="I25" s="12">
        <f>E25*UnitRevenue</f>
        <v>26400000</v>
      </c>
      <c r="J25" s="12">
        <f>NumPerm*PermCost+IF(E25&gt;NumPerm,E25-NumPerm,0)*ConCost</f>
        <v>17899999.984018311</v>
      </c>
      <c r="K25" s="13">
        <f t="shared" si="2"/>
        <v>8500000.0159816891</v>
      </c>
    </row>
    <row r="26" spans="3:17" x14ac:dyDescent="0.25">
      <c r="E26" s="5">
        <v>170</v>
      </c>
      <c r="F26" s="5">
        <v>7.0000000000000007E-2</v>
      </c>
      <c r="G26" s="5">
        <f t="shared" si="0"/>
        <v>11.9</v>
      </c>
      <c r="H26" s="5">
        <f t="shared" si="1"/>
        <v>477.42249999999973</v>
      </c>
      <c r="I26" s="12">
        <f>E26*UnitRevenue</f>
        <v>27200000</v>
      </c>
      <c r="J26" s="12">
        <f>NumPerm*PermCost+IF(E26&gt;NumPerm,E26-NumPerm,0)*ConCost</f>
        <v>18599999.984018311</v>
      </c>
      <c r="K26" s="13">
        <f t="shared" si="2"/>
        <v>8600000.0159816891</v>
      </c>
    </row>
    <row r="27" spans="3:17" x14ac:dyDescent="0.25">
      <c r="E27" s="5">
        <v>175</v>
      </c>
      <c r="F27" s="5">
        <v>7.0000000000000007E-2</v>
      </c>
      <c r="G27" s="5">
        <f t="shared" si="0"/>
        <v>12.250000000000002</v>
      </c>
      <c r="H27" s="5">
        <f t="shared" si="1"/>
        <v>720.92249999999967</v>
      </c>
      <c r="I27" s="12">
        <f>E27*UnitRevenue</f>
        <v>28000000</v>
      </c>
      <c r="J27" s="12">
        <f>NumPerm*PermCost+IF(E27&gt;NumPerm,E27-NumPerm,0)*ConCost</f>
        <v>19299999.984018311</v>
      </c>
      <c r="K27" s="13">
        <f t="shared" si="2"/>
        <v>8700000.0159816891</v>
      </c>
    </row>
    <row r="28" spans="3:17" x14ac:dyDescent="0.25">
      <c r="E28" s="5">
        <v>180</v>
      </c>
      <c r="F28" s="5">
        <v>0.06</v>
      </c>
      <c r="G28" s="5">
        <f t="shared" si="0"/>
        <v>10.799999999999999</v>
      </c>
      <c r="H28" s="5">
        <f t="shared" si="1"/>
        <v>1014.4224999999997</v>
      </c>
      <c r="I28" s="12">
        <f>E28*UnitRevenue</f>
        <v>28800000</v>
      </c>
      <c r="J28" s="12">
        <f>NumPerm*PermCost+IF(E28&gt;NumPerm,E28-NumPerm,0)*ConCost</f>
        <v>19999999.984018311</v>
      </c>
      <c r="K28" s="13">
        <f t="shared" si="2"/>
        <v>8800000.0159816891</v>
      </c>
    </row>
    <row r="29" spans="3:17" x14ac:dyDescent="0.25">
      <c r="E29" s="5">
        <v>185</v>
      </c>
      <c r="F29" s="5">
        <v>0.02</v>
      </c>
      <c r="G29" s="5">
        <f t="shared" si="0"/>
        <v>3.7</v>
      </c>
      <c r="H29" s="5">
        <f t="shared" si="1"/>
        <v>1357.9224999999997</v>
      </c>
      <c r="I29" s="12">
        <f>E29*UnitRevenue</f>
        <v>29600000</v>
      </c>
      <c r="J29" s="12">
        <f>NumPerm*PermCost+IF(E29&gt;NumPerm,E29-NumPerm,0)*ConCost</f>
        <v>20699999.984018311</v>
      </c>
      <c r="K29" s="13">
        <f t="shared" si="2"/>
        <v>8900000.0159816891</v>
      </c>
    </row>
    <row r="30" spans="3:17" x14ac:dyDescent="0.25">
      <c r="E30" s="5">
        <v>190</v>
      </c>
      <c r="F30" s="5">
        <v>0.01</v>
      </c>
      <c r="G30" s="5">
        <f t="shared" si="0"/>
        <v>1.9000000000000001</v>
      </c>
      <c r="H30" s="5">
        <f t="shared" si="1"/>
        <v>1751.4224999999994</v>
      </c>
      <c r="I30" s="12">
        <f>E30*UnitRevenue</f>
        <v>30400000</v>
      </c>
      <c r="J30" s="12">
        <f>NumPerm*PermCost+IF(E30&gt;NumPerm,E30-NumPerm,0)*ConCost</f>
        <v>21399999.984018311</v>
      </c>
      <c r="K30" s="13">
        <f t="shared" si="2"/>
        <v>9000000.0159816891</v>
      </c>
    </row>
    <row r="31" spans="3:17" x14ac:dyDescent="0.25">
      <c r="E31" s="5">
        <v>195</v>
      </c>
      <c r="F31" s="5">
        <v>0.01</v>
      </c>
      <c r="G31" s="5">
        <f t="shared" si="0"/>
        <v>1.95</v>
      </c>
      <c r="H31" s="5">
        <f t="shared" si="1"/>
        <v>2194.9224999999997</v>
      </c>
      <c r="I31" s="12">
        <f>E31*UnitRevenue</f>
        <v>31200000</v>
      </c>
      <c r="J31" s="12">
        <f>NumPerm*PermCost+IF(E31&gt;NumPerm,E31-NumPerm,0)*ConCost</f>
        <v>22099999.984018311</v>
      </c>
      <c r="K31" s="13">
        <f t="shared" si="2"/>
        <v>9100000.0159816891</v>
      </c>
    </row>
    <row r="32" spans="3:17" x14ac:dyDescent="0.25">
      <c r="E32" s="5">
        <v>200</v>
      </c>
      <c r="F32" s="5">
        <v>0.01</v>
      </c>
      <c r="G32" s="5">
        <f t="shared" si="0"/>
        <v>2</v>
      </c>
      <c r="H32" s="5">
        <f t="shared" si="1"/>
        <v>2688.4224999999992</v>
      </c>
      <c r="I32" s="12">
        <f>E32*UnitRevenue</f>
        <v>32000000</v>
      </c>
      <c r="J32" s="12">
        <f>NumPerm*PermCost+IF(E32&gt;NumPerm,E32-NumPerm,0)*ConCost</f>
        <v>22799999.984018311</v>
      </c>
      <c r="K32" s="13">
        <f t="shared" si="2"/>
        <v>9200000.0159816891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ConCost</vt:lpstr>
      <vt:lpstr>NumPerm</vt:lpstr>
      <vt:lpstr>PermCost</vt:lpstr>
      <vt:lpstr>UnitRevenue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Craig, Nathan C.</cp:lastModifiedBy>
  <dcterms:created xsi:type="dcterms:W3CDTF">2017-10-09T01:24:02Z</dcterms:created>
  <dcterms:modified xsi:type="dcterms:W3CDTF">2020-01-27T16:41:42Z</dcterms:modified>
</cp:coreProperties>
</file>