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5.png" ContentType="image/png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rechnungen" sheetId="1" state="visible" r:id="rId2"/>
    <sheet name="Formeln" sheetId="2" state="visible" r:id="rId3"/>
    <sheet name="Schemata" sheetId="3" state="visible" r:id="rId4"/>
    <sheet name="Quellen" sheetId="4" state="visible" r:id="rId5"/>
    <sheet name="Metarechnungen" sheetId="5" state="visible" r:id="rId6"/>
    <sheet name="ChangeLog - ToDo" sheetId="6" state="visible" r:id="rId7"/>
  </sheets>
  <definedNames>
    <definedName function="false" hidden="false" name="alpha" vbProcedure="false">#REF!</definedName>
    <definedName function="false" hidden="false" name="bar2Pa" vbProcedure="false">Metarechnungen!$B$6</definedName>
    <definedName function="false" hidden="false" name="D" vbProcedure="false">#REF!</definedName>
    <definedName function="false" hidden="false" name="dC2K" vbProcedure="false">Metarechnungen!$B$5</definedName>
    <definedName function="false" hidden="false" name="dp" vbProcedure="false">#REF!</definedName>
    <definedName function="false" hidden="false" name="epsilon" vbProcedure="false">#REF!</definedName>
    <definedName function="false" hidden="false" name="k" vbProcedure="false">Berechnungen!$D$28</definedName>
    <definedName function="false" hidden="false" name="K_13" vbProcedure="false">Berechnungen!$D$22</definedName>
    <definedName function="false" hidden="false" name="mbar2Pa" vbProcedure="false">Metarechnungen!$B$2</definedName>
    <definedName function="false" hidden="false" name="min2sec" vbProcedure="false">Metarechnungen!$B$7</definedName>
    <definedName function="false" hidden="false" name="mm2m" vbProcedure="false">Metarechnungen!$B$4</definedName>
    <definedName function="false" hidden="false" name="phi_1" vbProcedure="false">Berechnungen!$D$5</definedName>
    <definedName function="false" hidden="false" name="p_1" vbProcedure="false">Berechnungen!$D$3</definedName>
    <definedName function="false" hidden="false" name="p_2" vbProcedure="false">Berechnungen!$D$6</definedName>
    <definedName function="false" hidden="false" name="P_isen" vbProcedure="false">Berechnungen!$D$17</definedName>
    <definedName function="false" hidden="false" name="p_N" vbProcedure="false">Berechnungen!$D$27</definedName>
    <definedName function="false" hidden="false" name="p_r2" vbProcedure="false">#REF!</definedName>
    <definedName function="false" hidden="false" name="P_real" vbProcedure="false">Berechnungen!$D$8</definedName>
    <definedName function="false" hidden="false" name="p_vs1" vbProcedure="false">Berechnungen!$D$23</definedName>
    <definedName function="false" hidden="false" name="Q_M2" vbProcedure="false">Berechnungen!$D$9</definedName>
    <definedName function="false" hidden="false" name="Q_V1" vbProcedure="false">Berechnungen!$D$13</definedName>
    <definedName function="false" hidden="false" name="Q_V2" vbProcedure="false">Berechnungen!$D$13</definedName>
    <definedName function="false" hidden="false" name="Q_Vcorr" vbProcedure="false">Berechnungen!$D$15</definedName>
    <definedName function="false" hidden="false" name="Q_VN" vbProcedure="false">Berechnungen!$D$14</definedName>
    <definedName function="false" hidden="false" name="rho_1" vbProcedure="false">Berechnungen!$D$21</definedName>
    <definedName function="false" hidden="false" name="rho_2" vbProcedure="false">Berechnungen!$D$19</definedName>
    <definedName function="false" hidden="false" name="rho_N" vbProcedure="false">Berechnungen!$D$20</definedName>
    <definedName function="false" hidden="false" name="R_air" vbProcedure="false">Berechnungen!$D$29</definedName>
    <definedName function="false" hidden="false" name="R_humid" vbProcedure="false">#REF!</definedName>
    <definedName function="false" hidden="false" name="R_vapor" vbProcedure="false">Berechnungen!$D$30</definedName>
    <definedName function="false" hidden="false" name="sec2min" vbProcedure="false">Metarechnungen!$B$8</definedName>
    <definedName function="false" hidden="false" name="T_1" vbProcedure="false">Berechnungen!$D$4</definedName>
    <definedName function="false" hidden="false" name="T_2" vbProcedure="false">Berechnungen!$D$7</definedName>
    <definedName function="false" hidden="false" name="T_N" vbProcedure="false">Berechnungen!$D$26</definedName>
    <definedName function="false" hidden="false" name="W2kW" vbProcedure="false">Metarechnungen!$B$3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<sst xmlns="http://schemas.openxmlformats.org/spreadsheetml/2006/main" count="204" uniqueCount="173">
  <si>
    <t xml:space="preserve">Beschreibung</t>
  </si>
  <si>
    <t xml:space="preserve">Symbol</t>
  </si>
  <si>
    <t xml:space="preserve">Einheit</t>
  </si>
  <si>
    <t xml:space="preserve">Wert</t>
  </si>
  <si>
    <t xml:space="preserve">Bemerkungen</t>
  </si>
  <si>
    <t xml:space="preserve">Quelle, (RefNo), Seite</t>
  </si>
  <si>
    <t xml:space="preserve">Gemessene Daten</t>
  </si>
  <si>
    <t xml:space="preserve">Ansaugdruck</t>
  </si>
  <si>
    <t xml:space="preserve">p_1</t>
  </si>
  <si>
    <t xml:space="preserve">bar(a)</t>
  </si>
  <si>
    <t xml:space="preserve">Druckmessung am Ansaugpunkt</t>
  </si>
  <si>
    <t xml:space="preserve">Ansaugtemperatur</t>
  </si>
  <si>
    <t xml:space="preserve">T_1</t>
  </si>
  <si>
    <t xml:space="preserve">°C</t>
  </si>
  <si>
    <t xml:space="preserve">Temperaturmessung am Ansaugpunkt</t>
  </si>
  <si>
    <t xml:space="preserve">Feuchtemessung</t>
  </si>
  <si>
    <t xml:space="preserve">phi_1</t>
  </si>
  <si>
    <t xml:space="preserve">%</t>
  </si>
  <si>
    <t xml:space="preserve">Feuchtemessung Ansaugpunkt</t>
  </si>
  <si>
    <t xml:space="preserve">Auslassdruck</t>
  </si>
  <si>
    <t xml:space="preserve">p_2</t>
  </si>
  <si>
    <t xml:space="preserve">Absolut Druck am Auslasspunkt</t>
  </si>
  <si>
    <t xml:space="preserve">Auslasstemperatur</t>
  </si>
  <si>
    <t xml:space="preserve">T_2</t>
  </si>
  <si>
    <t xml:space="preserve">Temperaturmessung am Auslasspunkt</t>
  </si>
  <si>
    <t xml:space="preserve">Elektrische Leistungsaufnahme</t>
  </si>
  <si>
    <t xml:space="preserve">P_real</t>
  </si>
  <si>
    <t xml:space="preserve">kW</t>
  </si>
  <si>
    <t xml:space="preserve">Strommessung</t>
  </si>
  <si>
    <t xml:space="preserve">Auslassmassentrom</t>
  </si>
  <si>
    <t xml:space="preserve">Q_M2</t>
  </si>
  <si>
    <t xml:space="preserve">kg/min</t>
  </si>
  <si>
    <t xml:space="preserve">Massenstrom</t>
  </si>
  <si>
    <t xml:space="preserve">[7], (7), S.5</t>
  </si>
  <si>
    <t xml:space="preserve">Thermische Leistung</t>
  </si>
  <si>
    <t xml:space="preserve">Wärmemengenzählermessung</t>
  </si>
  <si>
    <t xml:space="preserve">Berechnete Daten</t>
  </si>
  <si>
    <t xml:space="preserve">Auslassvolumenstrom</t>
  </si>
  <si>
    <t xml:space="preserve">Q_V1</t>
  </si>
  <si>
    <t xml:space="preserve">m³/min</t>
  </si>
  <si>
    <t xml:space="preserve">Volumenstrom auf Ansaugbedingungen normiert</t>
  </si>
  <si>
    <t xml:space="preserve">[8], (2), S. 11</t>
  </si>
  <si>
    <t xml:space="preserve">Auslassnormvolumenstrom</t>
  </si>
  <si>
    <t xml:space="preserve">Q_VN</t>
  </si>
  <si>
    <t xml:space="preserve">Normvolumenstrom</t>
  </si>
  <si>
    <t xml:space="preserve">Auslassvolumenstrom korrigiert</t>
  </si>
  <si>
    <t xml:space="preserve">Q_Vcorr</t>
  </si>
  <si>
    <t xml:space="preserve">Spezifische Leistung</t>
  </si>
  <si>
    <t xml:space="preserve">P_spec</t>
  </si>
  <si>
    <t xml:space="preserve">kW/(m³/min)</t>
  </si>
  <si>
    <t xml:space="preserve">spezifische Kompressorleistung</t>
  </si>
  <si>
    <t xml:space="preserve">[1], (23), S. 25</t>
  </si>
  <si>
    <t xml:space="preserve">Isentropische Leistung</t>
  </si>
  <si>
    <t xml:space="preserve">P_isen</t>
  </si>
  <si>
    <t xml:space="preserve">isentropische Kompressorleistung</t>
  </si>
  <si>
    <t xml:space="preserve">[2], (8), S. 7</t>
  </si>
  <si>
    <t xml:space="preserve">Isentropische Effizienz</t>
  </si>
  <si>
    <t xml:space="preserve">eta</t>
  </si>
  <si>
    <t xml:space="preserve">isentropische Kompressoreffizienz</t>
  </si>
  <si>
    <t xml:space="preserve">[2], (10), S. 7</t>
  </si>
  <si>
    <t xml:space="preserve">Luftdichte</t>
  </si>
  <si>
    <t xml:space="preserve">rho_2</t>
  </si>
  <si>
    <t xml:space="preserve">kg/m³</t>
  </si>
  <si>
    <t xml:space="preserve">Luftdichte nach der Verdichtung</t>
  </si>
  <si>
    <t xml:space="preserve">Normluftdichte</t>
  </si>
  <si>
    <t xml:space="preserve">rho_N</t>
  </si>
  <si>
    <t xml:space="preserve">Luftdichte des Normvolumen; normiert auf T_N, p_N</t>
  </si>
  <si>
    <t xml:space="preserve">Ansaugluftdichte</t>
  </si>
  <si>
    <t xml:space="preserve">rho_1</t>
  </si>
  <si>
    <t xml:space="preserve">Luftdichte der Ansauglauft; normiert auf T_1, p_1</t>
  </si>
  <si>
    <t xml:space="preserve">Korrekturfaktor Kondensat</t>
  </si>
  <si>
    <t xml:space="preserve">K_13</t>
  </si>
  <si>
    <t xml:space="preserve">1</t>
  </si>
  <si>
    <t xml:space="preserve">Korrekturfaktor für kondensiertes Wasser</t>
  </si>
  <si>
    <t xml:space="preserve">[1], (C.4), S. 43</t>
  </si>
  <si>
    <t xml:space="preserve">Sättigungsdampfdruck</t>
  </si>
  <si>
    <t xml:space="preserve">p_vs1</t>
  </si>
  <si>
    <t xml:space="preserve">bar</t>
  </si>
  <si>
    <t xml:space="preserve">Ansaugsättigungsdampfdruck nach Magnus-Formel</t>
  </si>
  <si>
    <t xml:space="preserve">[9], S. 7</t>
  </si>
  <si>
    <t xml:space="preserve">Definitionen / Konventionen / Konstanten</t>
  </si>
  <si>
    <t xml:space="preserve">Normtemperatur</t>
  </si>
  <si>
    <t xml:space="preserve">T_N</t>
  </si>
  <si>
    <t xml:space="preserve">Normbedingung Temperatur</t>
  </si>
  <si>
    <t xml:space="preserve">Normdruck</t>
  </si>
  <si>
    <t xml:space="preserve">p_N</t>
  </si>
  <si>
    <t xml:space="preserve">mbar</t>
  </si>
  <si>
    <t xml:space="preserve">Normbedingung Druck</t>
  </si>
  <si>
    <t xml:space="preserve">Isentropen Exponent</t>
  </si>
  <si>
    <t xml:space="preserve">k</t>
  </si>
  <si>
    <t xml:space="preserve">Konvention für trockene Luft</t>
  </si>
  <si>
    <t xml:space="preserve">Gaskonstante Luft, trocken</t>
  </si>
  <si>
    <t xml:space="preserve">R_air</t>
  </si>
  <si>
    <t xml:space="preserve">J/(kg·K)</t>
  </si>
  <si>
    <t xml:space="preserve">Gaskonstante Wasserdampf</t>
  </si>
  <si>
    <t xml:space="preserve">R_vapor</t>
  </si>
  <si>
    <t xml:space="preserve">Formel</t>
  </si>
  <si>
    <t xml:space="preserve">Q_VN/V1</t>
  </si>
  <si>
    <t xml:space="preserve">rho_1/2/N</t>
  </si>
  <si>
    <t xml:space="preserve">Index</t>
  </si>
  <si>
    <t xml:space="preserve">Ansaugbedingungen</t>
  </si>
  <si>
    <t xml:space="preserve">2</t>
  </si>
  <si>
    <t xml:space="preserve">Auslassbedingungen</t>
  </si>
  <si>
    <t xml:space="preserve">C</t>
  </si>
  <si>
    <t xml:space="preserve">contractual/garantierte Bedingungen</t>
  </si>
  <si>
    <t xml:space="preserve">0</t>
  </si>
  <si>
    <t xml:space="preserve">Umgebungsbedingungen</t>
  </si>
  <si>
    <t xml:space="preserve">M</t>
  </si>
  <si>
    <t xml:space="preserve">Masse</t>
  </si>
  <si>
    <t xml:space="preserve">V</t>
  </si>
  <si>
    <t xml:space="preserve">Volumen</t>
  </si>
  <si>
    <t xml:space="preserve">N</t>
  </si>
  <si>
    <t xml:space="preserve">Normbedingungen</t>
  </si>
  <si>
    <t xml:space="preserve">isen</t>
  </si>
  <si>
    <t xml:space="preserve">isentropisch</t>
  </si>
  <si>
    <t xml:space="preserve">spec</t>
  </si>
  <si>
    <t xml:space="preserve">spezifisch</t>
  </si>
  <si>
    <t xml:space="preserve">cd</t>
  </si>
  <si>
    <t xml:space="preserve">Kondensat</t>
  </si>
  <si>
    <t xml:space="preserve">r</t>
  </si>
  <si>
    <t xml:space="preserve">relativ</t>
  </si>
  <si>
    <t xml:space="preserve">vs</t>
  </si>
  <si>
    <t xml:space="preserve">gesättigter Dampfdruck</t>
  </si>
  <si>
    <t xml:space="preserve">corr</t>
  </si>
  <si>
    <t xml:space="preserve">korrigiert</t>
  </si>
  <si>
    <t xml:space="preserve">Schemata</t>
  </si>
  <si>
    <t xml:space="preserve">a</t>
  </si>
  <si>
    <t xml:space="preserve">#</t>
  </si>
  <si>
    <t xml:space="preserve">Titel</t>
  </si>
  <si>
    <t xml:space="preserve">URL</t>
  </si>
  <si>
    <t xml:space="preserve">[1]</t>
  </si>
  <si>
    <t xml:space="preserve">ISO 1217:2009 Displacement compressors — Acceptance tests</t>
  </si>
  <si>
    <t xml:space="preserve">https://www.iso.org/standard/44769.html</t>
  </si>
  <si>
    <t xml:space="preserve">[2]</t>
  </si>
  <si>
    <t xml:space="preserve">ISO 1217:2009 / AMD 1:2016</t>
  </si>
  <si>
    <t xml:space="preserve">https://www.iso.org/standard/66998.html</t>
  </si>
  <si>
    <t xml:space="preserve">[3]</t>
  </si>
  <si>
    <t xml:space="preserve">EU Lot 31 Compressors</t>
  </si>
  <si>
    <t xml:space="preserve">https://www.eceee.org/ecodesign/products/compressors/</t>
  </si>
  <si>
    <t xml:space="preserve">[4]</t>
  </si>
  <si>
    <t xml:space="preserve">DOE 85FR1504</t>
  </si>
  <si>
    <t xml:space="preserve">https://www1.eere.energy.gov/buildings/appliance_standards/standards.aspx?productid=63&amp;action=viewcurrent</t>
  </si>
  <si>
    <t xml:space="preserve">[5]</t>
  </si>
  <si>
    <t xml:space="preserve">Pressure of Water Vapor</t>
  </si>
  <si>
    <t xml:space="preserve">https://www.engineeringtoolbox.com/water-vapor-saturation-pressure-air-d_689.html</t>
  </si>
  <si>
    <t xml:space="preserve">[6]</t>
  </si>
  <si>
    <t xml:space="preserve">Water vapor content</t>
  </si>
  <si>
    <t xml:space="preserve">https://www.engineeringtoolbox.com/humidity-ratio-air-d_686.html</t>
  </si>
  <si>
    <t xml:space="preserve">[7]</t>
  </si>
  <si>
    <t xml:space="preserve">MFC 12M – 2006(R2014) Measurement of Fluid Flow in Closed Conduits Using Multiport Averaging Pitot Primary Elements</t>
  </si>
  <si>
    <t xml:space="preserve">https://www.asme.org/codes-standards/find-codes-standards/mfc-12m-measurement-fluid-flow-closed-conduits-using-multiport-averaging-pitot-primary-elements-k1520q/2006/drm-enabled-pdf</t>
  </si>
  <si>
    <t xml:space="preserve">[8]</t>
  </si>
  <si>
    <t xml:space="preserve">ISO 5167-1:2003 Measurement of fluid flow by means of pressure differential devices inserted in circular cross-section conduits running full — Part 1: General principles and requirements</t>
  </si>
  <si>
    <t xml:space="preserve">https://www.iso.org/standard/28064.html</t>
  </si>
  <si>
    <t xml:space="preserve">[9]</t>
  </si>
  <si>
    <t xml:space="preserve">VDI/VDE 3514 Blatt 1: Gasfeuchtemessung Kenngrößen und Formelzeichen.</t>
  </si>
  <si>
    <t xml:space="preserve">https://www.vdi.de/richtlinien/details/vdivde-3514-blatt-1-gasfeuchtemessung-kenngroessen-und-formelzeichen</t>
  </si>
  <si>
    <t xml:space="preserve">Einheitenberechnungen</t>
  </si>
  <si>
    <t xml:space="preserve">mbar2Pa</t>
  </si>
  <si>
    <t xml:space="preserve">W2kW</t>
  </si>
  <si>
    <t xml:space="preserve">mm2m</t>
  </si>
  <si>
    <t xml:space="preserve">dC2K</t>
  </si>
  <si>
    <t xml:space="preserve">bar2Pa</t>
  </si>
  <si>
    <t xml:space="preserve">min2sec</t>
  </si>
  <si>
    <t xml:space="preserve">sec2min</t>
  </si>
  <si>
    <t xml:space="preserve">ToDo</t>
  </si>
  <si>
    <t xml:space="preserve">Thermische Leistung durch Wärmerückgewinnung berücksichtigen</t>
  </si>
  <si>
    <t xml:space="preserve">ChangeLog</t>
  </si>
  <si>
    <t xml:space="preserve">Datum</t>
  </si>
  <si>
    <t xml:space="preserve">Autor</t>
  </si>
  <si>
    <t xml:space="preserve">Bemerkung</t>
  </si>
  <si>
    <t xml:space="preserve">JF</t>
  </si>
  <si>
    <t xml:space="preserve">init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</si>
</sst>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000"/>
    <numFmt numFmtId="167" formatCode="0.00E+00"/>
    <numFmt numFmtId="168" formatCode="[$-407]dd/mm/yyyy"/>
  </numFmts>
  <fonts count="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u val="single"/>
      <sz val="11"/>
      <color rgb="FF0563C1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91800</xdr:colOff>
      <xdr:row>1</xdr:row>
      <xdr:rowOff>107280</xdr:rowOff>
    </xdr:from>
    <xdr:to>
      <xdr:col>7</xdr:col>
      <xdr:colOff>456120</xdr:colOff>
      <xdr:row>24</xdr:row>
      <xdr:rowOff>97200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91800" y="282600"/>
          <a:ext cx="6071760" cy="3779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iso.org/standard/44769.html" TargetMode="External"/><Relationship Id="rId2" Type="http://schemas.openxmlformats.org/officeDocument/2006/relationships/hyperlink" Target="https://www1.eere.energy.gov/buildings/appliance_standards/standards.aspx?productid=63&amp;action=viewcurrent" TargetMode="External"/><Relationship Id="rId3" Type="http://schemas.openxmlformats.org/officeDocument/2006/relationships/hyperlink" Target="https://www.engineeringtoolbox.com/water-vapor-saturation-pressure-air-d_689.html" TargetMode="External"/><Relationship Id="rId4" Type="http://schemas.openxmlformats.org/officeDocument/2006/relationships/hyperlink" Target="https://www.engineeringtoolbox.com/humidity-ratio-air-d_686.html" TargetMode="External"/><Relationship Id="rId5" Type="http://schemas.openxmlformats.org/officeDocument/2006/relationships/hyperlink" Target="https://www.asme.org/codes-standards/find-codes-standards/mfc-12m-measurement-fluid-flow-closed-conduits-using-multiport-averaging-pitot-primary-elements-k1520q/2006/drm-enabled-pdf" TargetMode="External"/><Relationship Id="rId6" Type="http://schemas.openxmlformats.org/officeDocument/2006/relationships/hyperlink" Target="https://www.iso.org/standard/28064.html" TargetMode="External"/><Relationship Id="rId7" Type="http://schemas.openxmlformats.org/officeDocument/2006/relationships/hyperlink" Target="https://www.vdi.de/richtlinien/details/vdivde-3514-blatt-1-gasfeuchtemessung-kenngroessen-und-formelzeiche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6.29"/>
    <col collapsed="false" customWidth="true" hidden="false" outlineLevel="0" max="2" min="2" style="0" width="11.59"/>
    <col collapsed="false" customWidth="true" hidden="false" outlineLevel="0" max="3" min="3" style="0" width="12.34"/>
    <col collapsed="false" customWidth="true" hidden="false" outlineLevel="0" max="4" min="4" style="1" width="19.91"/>
    <col collapsed="false" customWidth="true" hidden="false" outlineLevel="0" max="5" min="5" style="2" width="42.74"/>
    <col collapsed="false" customWidth="true" hidden="false" outlineLevel="0" max="6" min="6" style="3" width="19.47"/>
    <col collapsed="false" customWidth="true" hidden="false" outlineLevel="0" max="64" min="7" style="0" width="11.59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I1" s="7"/>
    </row>
    <row r="2" customFormat="false" ht="13.8" hidden="false" customHeight="false" outlineLevel="0" collapsed="false">
      <c r="A2" s="8" t="s">
        <v>6</v>
      </c>
      <c r="B2" s="9"/>
      <c r="C2" s="9"/>
      <c r="D2" s="10"/>
      <c r="E2" s="11"/>
      <c r="F2" s="11"/>
      <c r="I2" s="7"/>
    </row>
    <row r="3" customFormat="false" ht="13.8" hidden="false" customHeight="false" outlineLevel="0" collapsed="false">
      <c r="A3" s="0" t="s">
        <v>7</v>
      </c>
      <c r="B3" s="0" t="s">
        <v>8</v>
      </c>
      <c r="C3" s="0" t="s">
        <v>9</v>
      </c>
      <c r="D3" s="1" t="n">
        <v>0.9</v>
      </c>
      <c r="E3" s="2" t="s">
        <v>10</v>
      </c>
    </row>
    <row r="4" customFormat="false" ht="13.8" hidden="false" customHeight="false" outlineLevel="0" collapsed="false">
      <c r="A4" s="0" t="s">
        <v>11</v>
      </c>
      <c r="B4" s="0" t="s">
        <v>12</v>
      </c>
      <c r="C4" s="0" t="s">
        <v>13</v>
      </c>
      <c r="D4" s="1" t="n">
        <v>30</v>
      </c>
      <c r="E4" s="2" t="s">
        <v>14</v>
      </c>
    </row>
    <row r="5" customFormat="false" ht="13.8" hidden="false" customHeight="false" outlineLevel="0" collapsed="false">
      <c r="A5" s="0" t="s">
        <v>15</v>
      </c>
      <c r="B5" s="0" t="s">
        <v>16</v>
      </c>
      <c r="C5" s="0" t="s">
        <v>17</v>
      </c>
      <c r="D5" s="1" t="n">
        <v>65</v>
      </c>
      <c r="E5" s="3" t="s">
        <v>18</v>
      </c>
    </row>
    <row r="6" customFormat="false" ht="13.8" hidden="false" customHeight="false" outlineLevel="0" collapsed="false">
      <c r="A6" s="0" t="s">
        <v>19</v>
      </c>
      <c r="B6" s="0" t="s">
        <v>20</v>
      </c>
      <c r="C6" s="0" t="s">
        <v>9</v>
      </c>
      <c r="D6" s="1" t="n">
        <v>8.1</v>
      </c>
      <c r="E6" s="2" t="s">
        <v>21</v>
      </c>
    </row>
    <row r="7" customFormat="false" ht="13.8" hidden="false" customHeight="false" outlineLevel="0" collapsed="false">
      <c r="A7" s="0" t="s">
        <v>22</v>
      </c>
      <c r="B7" s="0" t="s">
        <v>23</v>
      </c>
      <c r="C7" s="0" t="s">
        <v>13</v>
      </c>
      <c r="D7" s="1" t="n">
        <v>30</v>
      </c>
      <c r="E7" s="2" t="s">
        <v>24</v>
      </c>
    </row>
    <row r="8" customFormat="false" ht="13.8" hidden="false" customHeight="false" outlineLevel="0" collapsed="false">
      <c r="A8" s="0" t="s">
        <v>25</v>
      </c>
      <c r="B8" s="0" t="s">
        <v>26</v>
      </c>
      <c r="C8" s="0" t="s">
        <v>27</v>
      </c>
      <c r="D8" s="1" t="n">
        <v>140</v>
      </c>
      <c r="E8" s="2" t="s">
        <v>28</v>
      </c>
    </row>
    <row r="9" customFormat="false" ht="13.8" hidden="false" customHeight="false" outlineLevel="0" collapsed="false">
      <c r="A9" s="0" t="s">
        <v>29</v>
      </c>
      <c r="B9" s="0" t="s">
        <v>30</v>
      </c>
      <c r="C9" s="0" t="s">
        <v>31</v>
      </c>
      <c r="D9" s="1" t="n">
        <v>20</v>
      </c>
      <c r="E9" s="2" t="s">
        <v>32</v>
      </c>
      <c r="F9" s="3" t="s">
        <v>33</v>
      </c>
    </row>
    <row r="10" customFormat="false" ht="13.8" hidden="false" customHeight="false" outlineLevel="0" collapsed="false">
      <c r="A10" s="0" t="s">
        <v>34</v>
      </c>
      <c r="E10" s="3" t="s">
        <v>35</v>
      </c>
    </row>
    <row r="12" customFormat="false" ht="13.8" hidden="false" customHeight="false" outlineLevel="0" collapsed="false">
      <c r="A12" s="8" t="s">
        <v>36</v>
      </c>
    </row>
    <row r="13" customFormat="false" ht="13.8" hidden="false" customHeight="false" outlineLevel="0" collapsed="false">
      <c r="A13" s="0" t="s">
        <v>37</v>
      </c>
      <c r="B13" s="0" t="s">
        <v>38</v>
      </c>
      <c r="C13" s="0" t="s">
        <v>39</v>
      </c>
      <c r="D13" s="1" t="n">
        <f aca="false">Q_M2 / rho_1</f>
        <v>19.3381406</v>
      </c>
      <c r="E13" s="2" t="s">
        <v>40</v>
      </c>
      <c r="F13" s="3" t="s">
        <v>41</v>
      </c>
    </row>
    <row r="14" customFormat="false" ht="13.8" hidden="false" customHeight="false" outlineLevel="0" collapsed="false">
      <c r="A14" s="0" t="s">
        <v>42</v>
      </c>
      <c r="B14" s="0" t="s">
        <v>43</v>
      </c>
      <c r="C14" s="0" t="s">
        <v>39</v>
      </c>
      <c r="D14" s="1" t="n">
        <f aca="false">Q_M2 / rho_N</f>
        <v>16.83021054</v>
      </c>
      <c r="E14" s="2" t="s">
        <v>44</v>
      </c>
      <c r="F14" s="3" t="s">
        <v>41</v>
      </c>
    </row>
    <row r="15" customFormat="false" ht="13.8" hidden="false" customHeight="false" outlineLevel="0" collapsed="false">
      <c r="A15" s="0" t="s">
        <v>45</v>
      </c>
      <c r="B15" s="0" t="s">
        <v>46</v>
      </c>
      <c r="C15" s="0" t="s">
        <v>39</v>
      </c>
      <c r="D15" s="1" t="n">
        <f aca="false">Q_V1 * K_13</f>
        <v>19.5642795141442</v>
      </c>
      <c r="E15" s="0"/>
      <c r="F15" s="12"/>
    </row>
    <row r="16" customFormat="false" ht="13.8" hidden="false" customHeight="false" outlineLevel="0" collapsed="false">
      <c r="A16" s="0" t="s">
        <v>47</v>
      </c>
      <c r="B16" s="0" t="s">
        <v>48</v>
      </c>
      <c r="C16" s="0" t="s">
        <v>49</v>
      </c>
      <c r="D16" s="1" t="n">
        <f aca="false">P_real / Q_Vcorr</f>
        <v>7.15589858030732</v>
      </c>
      <c r="E16" s="3" t="s">
        <v>50</v>
      </c>
      <c r="F16" s="3" t="s">
        <v>51</v>
      </c>
    </row>
    <row r="17" customFormat="false" ht="13.8" hidden="false" customHeight="false" outlineLevel="0" collapsed="false">
      <c r="A17" s="0" t="s">
        <v>52</v>
      </c>
      <c r="B17" s="0" t="s">
        <v>53</v>
      </c>
      <c r="C17" s="0" t="s">
        <v>27</v>
      </c>
      <c r="D17" s="1" t="n">
        <f aca="false">Q_Vcorr * min2sec * p_1 * bar2Pa * k/(k -1) * ( (p_2/p_1)^((k-1)/k) - 1) * W2kW</f>
        <v>89.7135888886051</v>
      </c>
      <c r="E17" s="2" t="s">
        <v>54</v>
      </c>
      <c r="F17" s="3" t="s">
        <v>55</v>
      </c>
    </row>
    <row r="18" customFormat="false" ht="13.8" hidden="false" customHeight="false" outlineLevel="0" collapsed="false">
      <c r="A18" s="0" t="s">
        <v>56</v>
      </c>
      <c r="B18" s="0" t="s">
        <v>57</v>
      </c>
      <c r="C18" s="0" t="s">
        <v>17</v>
      </c>
      <c r="D18" s="1" t="n">
        <f aca="false">P_isen / P_real * 100</f>
        <v>64.0811349204322</v>
      </c>
      <c r="E18" s="2" t="s">
        <v>58</v>
      </c>
      <c r="F18" s="3" t="s">
        <v>59</v>
      </c>
    </row>
    <row r="19" customFormat="false" ht="13.8" hidden="false" customHeight="false" outlineLevel="0" collapsed="false">
      <c r="A19" s="0" t="s">
        <v>60</v>
      </c>
      <c r="B19" s="0" t="s">
        <v>61</v>
      </c>
      <c r="C19" s="0" t="s">
        <v>62</v>
      </c>
      <c r="D19" s="1" t="n">
        <f aca="false">p_2 * bar2Pa / (R_air*(T_2 + dC2K))</f>
        <v>9.30803036978643</v>
      </c>
      <c r="E19" s="2" t="s">
        <v>63</v>
      </c>
    </row>
    <row r="20" customFormat="false" ht="13.8" hidden="false" customHeight="false" outlineLevel="0" collapsed="false">
      <c r="A20" s="0" t="s">
        <v>64</v>
      </c>
      <c r="B20" s="0" t="s">
        <v>65</v>
      </c>
      <c r="C20" s="0" t="s">
        <v>62</v>
      </c>
      <c r="D20" s="1" t="n">
        <f aca="false">p_N * mbar2Pa / ( R_air * (T_N + dC2K))</f>
        <v>1.18833926363942</v>
      </c>
      <c r="E20" s="3" t="s">
        <v>66</v>
      </c>
    </row>
    <row r="21" customFormat="false" ht="13.8" hidden="false" customHeight="false" outlineLevel="0" collapsed="false">
      <c r="A21" s="0" t="s">
        <v>67</v>
      </c>
      <c r="B21" s="0" t="s">
        <v>68</v>
      </c>
      <c r="C21" s="0" t="s">
        <v>62</v>
      </c>
      <c r="D21" s="1" t="n">
        <f aca="false">p_1 * bar2Pa / (R_air*(T_1 + dC2K))</f>
        <v>1.03422559664294</v>
      </c>
      <c r="E21" s="3" t="s">
        <v>69</v>
      </c>
    </row>
    <row r="22" customFormat="false" ht="13.8" hidden="false" customHeight="false" outlineLevel="0" collapsed="false">
      <c r="A22" s="0" t="s">
        <v>70</v>
      </c>
      <c r="B22" s="0" t="s">
        <v>71</v>
      </c>
      <c r="C22" s="0" t="s">
        <v>72</v>
      </c>
      <c r="D22" s="1" t="n">
        <f aca="false"> p_1 / ( p_1 - p_vs1 * phi_1/100 * ( 1 - R_air/R_vapor))</f>
        <v>1.01169393267025</v>
      </c>
      <c r="E22" s="3" t="s">
        <v>73</v>
      </c>
      <c r="F22" s="3" t="s">
        <v>74</v>
      </c>
    </row>
    <row r="23" customFormat="false" ht="13.8" hidden="false" customHeight="false" outlineLevel="0" collapsed="false">
      <c r="A23" s="0" t="s">
        <v>75</v>
      </c>
      <c r="B23" s="0" t="s">
        <v>76</v>
      </c>
      <c r="C23" s="0" t="s">
        <v>77</v>
      </c>
      <c r="D23" s="1" t="n">
        <f aca="false">6.112/1000 * EXP( (17.62 * T_1) / (243.12 + T_1) )</f>
        <v>0.0423372391591585</v>
      </c>
      <c r="E23" s="3" t="s">
        <v>78</v>
      </c>
      <c r="F23" s="3" t="s">
        <v>79</v>
      </c>
    </row>
    <row r="25" customFormat="false" ht="13.8" hidden="false" customHeight="false" outlineLevel="0" collapsed="false">
      <c r="A25" s="8" t="s">
        <v>80</v>
      </c>
      <c r="E25" s="3"/>
    </row>
    <row r="26" customFormat="false" ht="13.8" hidden="false" customHeight="false" outlineLevel="0" collapsed="false">
      <c r="A26" s="0" t="s">
        <v>81</v>
      </c>
      <c r="B26" s="0" t="s">
        <v>82</v>
      </c>
      <c r="C26" s="0" t="s">
        <v>13</v>
      </c>
      <c r="D26" s="1" t="n">
        <v>20</v>
      </c>
      <c r="E26" s="3" t="s">
        <v>83</v>
      </c>
    </row>
    <row r="27" customFormat="false" ht="13.8" hidden="false" customHeight="false" outlineLevel="0" collapsed="false">
      <c r="A27" s="0" t="s">
        <v>84</v>
      </c>
      <c r="B27" s="0" t="s">
        <v>85</v>
      </c>
      <c r="C27" s="0" t="s">
        <v>86</v>
      </c>
      <c r="D27" s="1" t="n">
        <v>1000</v>
      </c>
      <c r="E27" s="3" t="s">
        <v>87</v>
      </c>
    </row>
    <row r="28" customFormat="false" ht="13.8" hidden="false" customHeight="false" outlineLevel="0" collapsed="false">
      <c r="A28" s="0" t="s">
        <v>88</v>
      </c>
      <c r="B28" s="0" t="s">
        <v>89</v>
      </c>
      <c r="C28" s="0" t="s">
        <v>72</v>
      </c>
      <c r="D28" s="1" t="n">
        <v>1.4</v>
      </c>
      <c r="E28" s="2" t="s">
        <v>90</v>
      </c>
    </row>
    <row r="29" customFormat="false" ht="13.8" hidden="false" customHeight="false" outlineLevel="0" collapsed="false">
      <c r="A29" s="0" t="s">
        <v>91</v>
      </c>
      <c r="B29" s="0" t="s">
        <v>92</v>
      </c>
      <c r="C29" s="0" t="s">
        <v>93</v>
      </c>
      <c r="D29" s="1" t="n">
        <v>287.058</v>
      </c>
    </row>
    <row r="30" customFormat="false" ht="13.8" hidden="false" customHeight="false" outlineLevel="0" collapsed="false">
      <c r="A30" s="0" t="s">
        <v>94</v>
      </c>
      <c r="B30" s="0" t="s">
        <v>95</v>
      </c>
      <c r="C30" s="0" t="s">
        <v>93</v>
      </c>
      <c r="D30" s="1" t="n">
        <v>461.525</v>
      </c>
    </row>
    <row r="33" customFormat="false" ht="13.8" hidden="false" customHeight="false" outlineLevel="0" collapsed="false">
      <c r="D33" s="0"/>
    </row>
    <row r="34" customFormat="false" ht="13.8" hidden="false" customHeight="false" outlineLevel="0" collapsed="false">
      <c r="D34" s="0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2" activeCellId="0" sqref="H2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3" width="18.61"/>
  </cols>
  <sheetData>
    <row r="1" customFormat="false" ht="12.8" hidden="false" customHeight="true" outlineLevel="0" collapsed="false">
      <c r="A1" s="14" t="s">
        <v>1</v>
      </c>
      <c r="B1" s="4" t="s">
        <v>96</v>
      </c>
      <c r="C1" s="15"/>
      <c r="D1" s="15"/>
    </row>
    <row r="2" customFormat="false" ht="36.65" hidden="false" customHeight="true" outlineLevel="0" collapsed="false">
      <c r="A2" s="13" t="s">
        <v>30</v>
      </c>
    </row>
    <row r="3" customFormat="false" ht="30.45" hidden="false" customHeight="true" outlineLevel="0" collapsed="false">
      <c r="A3" s="13" t="s">
        <v>97</v>
      </c>
    </row>
    <row r="4" customFormat="false" ht="31.7" hidden="false" customHeight="true" outlineLevel="0" collapsed="false">
      <c r="A4" s="0" t="s">
        <v>46</v>
      </c>
    </row>
    <row r="5" customFormat="false" ht="36.65" hidden="false" customHeight="true" outlineLevel="0" collapsed="false">
      <c r="A5" s="13" t="s">
        <v>98</v>
      </c>
    </row>
    <row r="6" customFormat="false" ht="36.65" hidden="false" customHeight="true" outlineLevel="0" collapsed="false">
      <c r="A6" s="13" t="s">
        <v>53</v>
      </c>
    </row>
    <row r="7" customFormat="false" ht="37.3" hidden="false" customHeight="true" outlineLevel="0" collapsed="false">
      <c r="A7" s="13" t="s">
        <v>48</v>
      </c>
    </row>
    <row r="8" customFormat="false" ht="13.8" hidden="false" customHeight="false" outlineLevel="0" collapsed="false">
      <c r="A8" s="13" t="s">
        <v>57</v>
      </c>
    </row>
    <row r="10" customFormat="false" ht="13.8" hidden="false" customHeight="false" outlineLevel="0" collapsed="false">
      <c r="A10" s="13" t="s">
        <v>71</v>
      </c>
    </row>
    <row r="14" customFormat="false" ht="13.8" hidden="false" customHeight="false" outlineLevel="0" collapsed="false">
      <c r="A14" s="13" t="s">
        <v>76</v>
      </c>
    </row>
    <row r="18" customFormat="false" ht="13.8" hidden="false" customHeight="false" outlineLevel="0" collapsed="false">
      <c r="A18" s="4" t="s">
        <v>99</v>
      </c>
      <c r="B18" s="4" t="s">
        <v>0</v>
      </c>
      <c r="C18" s="15"/>
      <c r="D18" s="15"/>
    </row>
    <row r="19" customFormat="false" ht="13.8" hidden="false" customHeight="false" outlineLevel="0" collapsed="false">
      <c r="A19" s="0" t="s">
        <v>72</v>
      </c>
      <c r="B19" s="0" t="s">
        <v>100</v>
      </c>
    </row>
    <row r="20" customFormat="false" ht="13.8" hidden="false" customHeight="false" outlineLevel="0" collapsed="false">
      <c r="A20" s="0" t="s">
        <v>101</v>
      </c>
      <c r="B20" s="0" t="s">
        <v>102</v>
      </c>
    </row>
    <row r="21" customFormat="false" ht="13.8" hidden="false" customHeight="false" outlineLevel="0" collapsed="false">
      <c r="A21" s="0" t="s">
        <v>103</v>
      </c>
      <c r="B21" s="0" t="s">
        <v>104</v>
      </c>
    </row>
    <row r="22" customFormat="false" ht="13.8" hidden="false" customHeight="false" outlineLevel="0" collapsed="false">
      <c r="A22" s="0" t="s">
        <v>105</v>
      </c>
      <c r="B22" s="0" t="s">
        <v>106</v>
      </c>
    </row>
    <row r="23" customFormat="false" ht="13.8" hidden="false" customHeight="false" outlineLevel="0" collapsed="false">
      <c r="A23" s="13" t="s">
        <v>107</v>
      </c>
      <c r="B23" s="0" t="s">
        <v>108</v>
      </c>
    </row>
    <row r="24" customFormat="false" ht="13.8" hidden="false" customHeight="false" outlineLevel="0" collapsed="false">
      <c r="A24" s="13" t="s">
        <v>109</v>
      </c>
      <c r="B24" s="0" t="s">
        <v>110</v>
      </c>
    </row>
    <row r="25" customFormat="false" ht="13.8" hidden="false" customHeight="false" outlineLevel="0" collapsed="false">
      <c r="A25" s="13" t="s">
        <v>111</v>
      </c>
      <c r="B25" s="0" t="s">
        <v>112</v>
      </c>
    </row>
    <row r="26" customFormat="false" ht="13.8" hidden="false" customHeight="false" outlineLevel="0" collapsed="false">
      <c r="A26" s="13" t="s">
        <v>113</v>
      </c>
      <c r="B26" s="0" t="s">
        <v>114</v>
      </c>
    </row>
    <row r="27" customFormat="false" ht="13.8" hidden="false" customHeight="false" outlineLevel="0" collapsed="false">
      <c r="A27" s="13" t="s">
        <v>115</v>
      </c>
      <c r="B27" s="0" t="s">
        <v>116</v>
      </c>
    </row>
    <row r="28" customFormat="false" ht="13.8" hidden="false" customHeight="false" outlineLevel="0" collapsed="false">
      <c r="A28" s="13" t="s">
        <v>117</v>
      </c>
      <c r="B28" s="0" t="s">
        <v>118</v>
      </c>
    </row>
    <row r="29" customFormat="false" ht="13.8" hidden="false" customHeight="false" outlineLevel="0" collapsed="false">
      <c r="A29" s="13" t="s">
        <v>119</v>
      </c>
      <c r="B29" s="0" t="s">
        <v>120</v>
      </c>
    </row>
    <row r="30" customFormat="false" ht="13.8" hidden="false" customHeight="false" outlineLevel="0" collapsed="false">
      <c r="A30" s="13" t="s">
        <v>121</v>
      </c>
      <c r="B30" s="0" t="s">
        <v>122</v>
      </c>
    </row>
    <row r="31" customFormat="false" ht="13.8" hidden="false" customHeight="false" outlineLevel="0" collapsed="false">
      <c r="A31" s="13" t="s">
        <v>123</v>
      </c>
      <c r="B31" s="0" t="s">
        <v>124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2" activeCellId="0" sqref="C12"/>
    </sheetView>
  </sheetViews>
  <sheetFormatPr defaultColWidth="11.5703125" defaultRowHeight="12.8" zeroHeight="false" outlineLevelRow="0" outlineLevelCol="0"/>
  <sheetData>
    <row r="1" s="9" customFormat="true" ht="13.8" hidden="false" customHeight="false" outlineLevel="0" collapsed="false">
      <c r="A1" s="4" t="s">
        <v>125</v>
      </c>
      <c r="B1" s="4"/>
      <c r="C1" s="4"/>
      <c r="D1" s="4"/>
      <c r="E1" s="4"/>
      <c r="F1" s="4"/>
      <c r="G1" s="4"/>
      <c r="H1" s="4"/>
      <c r="I1" s="4" t="s">
        <v>99</v>
      </c>
      <c r="J1" s="4" t="s">
        <v>0</v>
      </c>
      <c r="K1" s="4"/>
    </row>
    <row r="2" customFormat="false" ht="13.8" hidden="false" customHeight="false" outlineLevel="0" collapsed="false">
      <c r="I2" s="0" t="s">
        <v>72</v>
      </c>
      <c r="J2" s="0" t="s">
        <v>100</v>
      </c>
    </row>
    <row r="3" customFormat="false" ht="13.8" hidden="false" customHeight="false" outlineLevel="0" collapsed="false">
      <c r="I3" s="0" t="s">
        <v>101</v>
      </c>
      <c r="J3" s="0" t="s">
        <v>102</v>
      </c>
    </row>
    <row r="4" customFormat="false" ht="13.8" hidden="false" customHeight="false" outlineLevel="0" collapsed="false">
      <c r="I4" s="0" t="s">
        <v>103</v>
      </c>
      <c r="J4" s="0" t="s">
        <v>104</v>
      </c>
    </row>
    <row r="5" customFormat="false" ht="13.8" hidden="false" customHeight="false" outlineLevel="0" collapsed="false">
      <c r="I5" s="0" t="s">
        <v>126</v>
      </c>
      <c r="J5" s="0" t="s">
        <v>106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0" activeCellId="0" sqref="B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4.65"/>
    <col collapsed="false" customWidth="true" hidden="false" outlineLevel="0" max="2" min="2" style="0" width="26.08"/>
    <col collapsed="false" customWidth="true" hidden="false" outlineLevel="0" max="64" min="3" style="0" width="10.73"/>
  </cols>
  <sheetData>
    <row r="1" customFormat="false" ht="13.8" hidden="false" customHeight="false" outlineLevel="0" collapsed="false">
      <c r="A1" s="4" t="s">
        <v>127</v>
      </c>
      <c r="B1" s="4" t="s">
        <v>128</v>
      </c>
      <c r="C1" s="4" t="s">
        <v>129</v>
      </c>
      <c r="D1" s="4"/>
      <c r="E1" s="4"/>
      <c r="F1" s="4"/>
      <c r="G1" s="4"/>
      <c r="H1" s="4"/>
    </row>
    <row r="2" customFormat="false" ht="13.8" hidden="false" customHeight="false" outlineLevel="0" collapsed="false">
      <c r="A2" s="0" t="s">
        <v>130</v>
      </c>
      <c r="B2" s="8" t="s">
        <v>131</v>
      </c>
      <c r="C2" s="0" t="s">
        <v>132</v>
      </c>
    </row>
    <row r="3" customFormat="false" ht="13.8" hidden="false" customHeight="false" outlineLevel="0" collapsed="false">
      <c r="A3" s="0" t="s">
        <v>133</v>
      </c>
      <c r="B3" s="8" t="s">
        <v>134</v>
      </c>
      <c r="C3" s="0" t="s">
        <v>135</v>
      </c>
    </row>
    <row r="4" customFormat="false" ht="13.8" hidden="false" customHeight="false" outlineLevel="0" collapsed="false">
      <c r="A4" s="0" t="s">
        <v>136</v>
      </c>
      <c r="B4" s="8" t="s">
        <v>137</v>
      </c>
      <c r="C4" s="0" t="s">
        <v>138</v>
      </c>
    </row>
    <row r="5" customFormat="false" ht="13.8" hidden="false" customHeight="false" outlineLevel="0" collapsed="false">
      <c r="A5" s="0" t="s">
        <v>139</v>
      </c>
      <c r="B5" s="8" t="s">
        <v>140</v>
      </c>
      <c r="C5" s="0" t="s">
        <v>141</v>
      </c>
    </row>
    <row r="6" customFormat="false" ht="13.8" hidden="false" customHeight="false" outlineLevel="0" collapsed="false">
      <c r="A6" s="0" t="s">
        <v>142</v>
      </c>
      <c r="B6" s="8" t="s">
        <v>143</v>
      </c>
      <c r="C6" s="16" t="s">
        <v>144</v>
      </c>
    </row>
    <row r="7" customFormat="false" ht="13.8" hidden="false" customHeight="false" outlineLevel="0" collapsed="false">
      <c r="A7" s="0" t="s">
        <v>145</v>
      </c>
      <c r="B7" s="8" t="s">
        <v>146</v>
      </c>
      <c r="C7" s="16" t="s">
        <v>147</v>
      </c>
    </row>
    <row r="8" customFormat="false" ht="13.8" hidden="false" customHeight="false" outlineLevel="0" collapsed="false">
      <c r="A8" s="0" t="s">
        <v>148</v>
      </c>
      <c r="B8" s="8" t="s">
        <v>149</v>
      </c>
      <c r="C8" s="0" t="s">
        <v>150</v>
      </c>
    </row>
    <row r="9" customFormat="false" ht="13.8" hidden="false" customHeight="false" outlineLevel="0" collapsed="false">
      <c r="A9" s="0" t="s">
        <v>151</v>
      </c>
      <c r="B9" s="8" t="s">
        <v>152</v>
      </c>
      <c r="C9" s="0" t="s">
        <v>153</v>
      </c>
    </row>
    <row r="10" customFormat="false" ht="13.8" hidden="false" customHeight="false" outlineLevel="0" collapsed="false">
      <c r="A10" s="0" t="s">
        <v>154</v>
      </c>
      <c r="B10" s="8" t="s">
        <v>155</v>
      </c>
      <c r="C10" s="0" t="s">
        <v>156</v>
      </c>
    </row>
    <row r="16" customFormat="false" ht="13.8" hidden="false" customHeight="false" outlineLevel="0" collapsed="false">
      <c r="A16" s="8"/>
    </row>
  </sheetData>
  <hyperlinks>
    <hyperlink ref="C2" r:id="rId1" display="https://www.iso.org/standard/44769.html"/>
    <hyperlink ref="C5" r:id="rId2" display="https://www1.eere.energy.gov/buildings/appliance_standards/standards.aspx?productid=63&amp;action=viewcurrent"/>
    <hyperlink ref="C6" r:id="rId3" display="https://www.engineeringtoolbox.com/water-vapor-saturation-pressure-air-d_689.html"/>
    <hyperlink ref="C7" r:id="rId4" display="https://www.engineeringtoolbox.com/humidity-ratio-air-d_686.html"/>
    <hyperlink ref="C8" r:id="rId5" display="https://www.asme.org/codes-standards/find-codes-standards/mfc-12m-measurement-fluid-flow-closed-conduits-using-multiport-averaging-pitot-primary-elements-k1520q/2006/drm-enabled-pdf"/>
    <hyperlink ref="C9" r:id="rId6" display="https://www.iso.org/standard/28064.html"/>
    <hyperlink ref="C10" r:id="rId7" display="https://www.vdi.de/richtlinien/details/vdivde-3514-blatt-1-gasfeuchtemessung-kenngroessen-und-formelzeichen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4" t="s">
        <v>157</v>
      </c>
      <c r="B1" s="15"/>
    </row>
    <row r="2" customFormat="false" ht="13.8" hidden="false" customHeight="false" outlineLevel="0" collapsed="false">
      <c r="A2" s="0" t="s">
        <v>158</v>
      </c>
      <c r="B2" s="17" t="n">
        <v>100</v>
      </c>
    </row>
    <row r="3" customFormat="false" ht="13.8" hidden="false" customHeight="false" outlineLevel="0" collapsed="false">
      <c r="A3" s="0" t="s">
        <v>159</v>
      </c>
      <c r="B3" s="17" t="n">
        <v>0.001</v>
      </c>
    </row>
    <row r="4" customFormat="false" ht="13.8" hidden="false" customHeight="false" outlineLevel="0" collapsed="false">
      <c r="A4" s="0" t="s">
        <v>160</v>
      </c>
      <c r="B4" s="17" t="n">
        <v>0.001</v>
      </c>
    </row>
    <row r="5" customFormat="false" ht="13.8" hidden="false" customHeight="false" outlineLevel="0" collapsed="false">
      <c r="A5" s="0" t="s">
        <v>161</v>
      </c>
      <c r="B5" s="0" t="n">
        <v>273.15</v>
      </c>
    </row>
    <row r="6" customFormat="false" ht="13.8" hidden="false" customHeight="false" outlineLevel="0" collapsed="false">
      <c r="A6" s="0" t="s">
        <v>162</v>
      </c>
      <c r="B6" s="17" t="n">
        <v>100000</v>
      </c>
    </row>
    <row r="7" customFormat="false" ht="13.8" hidden="false" customHeight="false" outlineLevel="0" collapsed="false">
      <c r="A7" s="0" t="s">
        <v>163</v>
      </c>
      <c r="B7" s="3" t="n">
        <f aca="false">1/60</f>
        <v>0.0166666666666667</v>
      </c>
    </row>
    <row r="8" customFormat="false" ht="13.8" hidden="false" customHeight="false" outlineLevel="0" collapsed="false">
      <c r="A8" s="0" t="s">
        <v>164</v>
      </c>
      <c r="B8" s="17" t="n">
        <v>60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8" t="s">
        <v>165</v>
      </c>
      <c r="B1" s="15"/>
      <c r="C1" s="15"/>
      <c r="D1" s="15"/>
      <c r="E1" s="15"/>
    </row>
    <row r="2" customFormat="false" ht="13.8" hidden="false" customHeight="false" outlineLevel="0" collapsed="false">
      <c r="A2" s="0" t="s">
        <v>166</v>
      </c>
    </row>
    <row r="26" customFormat="false" ht="13.8" hidden="false" customHeight="false" outlineLevel="0" collapsed="false">
      <c r="A26" s="18" t="s">
        <v>167</v>
      </c>
      <c r="B26" s="18"/>
      <c r="C26" s="18"/>
      <c r="D26" s="18"/>
      <c r="E26" s="18"/>
    </row>
    <row r="27" customFormat="false" ht="15" hidden="false" customHeight="false" outlineLevel="0" collapsed="false">
      <c r="A27" s="19" t="s">
        <v>168</v>
      </c>
      <c r="B27" s="20" t="s">
        <v>169</v>
      </c>
      <c r="C27" s="20" t="s">
        <v>170</v>
      </c>
    </row>
    <row r="28" customFormat="false" ht="15" hidden="false" customHeight="false" outlineLevel="0" collapsed="false">
      <c r="A28" s="21" t="n">
        <v>44608</v>
      </c>
      <c r="B28" s="22" t="s">
        <v>171</v>
      </c>
      <c r="C28" s="22" t="s">
        <v>172</v>
      </c>
    </row>
    <row r="29" customFormat="false" ht="13.8" hidden="false" customHeight="false" outlineLevel="0" collapsed="false">
      <c r="A29" s="3"/>
    </row>
    <row r="30" customFormat="false" ht="13.8" hidden="false" customHeight="false" outlineLevel="0" collapsed="false">
      <c r="A30" s="3"/>
    </row>
    <row r="31" customFormat="false" ht="13.8" hidden="false" customHeight="false" outlineLevel="0" collapsed="false">
      <c r="A31" s="3"/>
    </row>
    <row r="32" customFormat="false" ht="13.8" hidden="false" customHeight="false" outlineLevel="0" collapsed="false">
      <c r="A32" s="3"/>
    </row>
    <row r="33" customFormat="false" ht="13.8" hidden="false" customHeight="false" outlineLevel="0" collapsed="false">
      <c r="A33" s="3"/>
    </row>
    <row r="34" customFormat="false" ht="13.8" hidden="false" customHeight="false" outlineLevel="0" collapsed="false">
      <c r="A34" s="3"/>
    </row>
    <row r="35" customFormat="false" ht="13.8" hidden="false" customHeight="false" outlineLevel="0" collapsed="false">
      <c r="A35" s="3"/>
    </row>
    <row r="36" customFormat="false" ht="13.8" hidden="false" customHeight="false" outlineLevel="0" collapsed="false">
      <c r="A36" s="3"/>
    </row>
    <row r="37" customFormat="false" ht="13.8" hidden="false" customHeight="false" outlineLevel="0" collapsed="false">
      <c r="A37" s="3"/>
    </row>
    <row r="38" customFormat="false" ht="13.8" hidden="false" customHeight="false" outlineLevel="0" collapsed="false">
      <c r="A38" s="3"/>
    </row>
    <row r="39" customFormat="false" ht="13.8" hidden="false" customHeight="false" outlineLevel="0" collapsed="false">
      <c r="A39" s="3"/>
    </row>
    <row r="40" customFormat="false" ht="13.8" hidden="false" customHeight="false" outlineLevel="0" collapsed="false">
      <c r="A40" s="3"/>
    </row>
    <row r="41" customFormat="false" ht="13.8" hidden="false" customHeight="false" outlineLevel="0" collapsed="false">
      <c r="A41" s="3"/>
    </row>
    <row r="42" customFormat="false" ht="13.8" hidden="false" customHeight="false" outlineLevel="0" collapsed="false">
      <c r="A42" s="3"/>
    </row>
    <row r="43" customFormat="false" ht="13.8" hidden="false" customHeight="false" outlineLevel="0" collapsed="false">
      <c r="A43" s="3"/>
    </row>
    <row r="44" customFormat="false" ht="13.8" hidden="false" customHeight="false" outlineLevel="0" collapsed="false">
      <c r="A44" s="3"/>
    </row>
    <row r="45" customFormat="false" ht="13.8" hidden="false" customHeight="false" outlineLevel="0" collapsed="false">
      <c r="A45" s="3"/>
    </row>
    <row r="46" customFormat="false" ht="13.8" hidden="false" customHeight="false" outlineLevel="0" collapsed="false">
      <c r="A46" s="3"/>
    </row>
    <row r="47" customFormat="false" ht="13.8" hidden="false" customHeight="false" outlineLevel="0" collapsed="false">
      <c r="A47" s="3"/>
    </row>
    <row r="48" customFormat="false" ht="13.8" hidden="false" customHeight="false" outlineLevel="0" collapsed="false">
      <c r="A48" s="3"/>
    </row>
    <row r="49" customFormat="false" ht="13.8" hidden="false" customHeight="false" outlineLevel="0" collapsed="false">
      <c r="A49" s="3"/>
    </row>
    <row r="50" customFormat="false" ht="13.8" hidden="false" customHeight="false" outlineLevel="0" collapsed="false">
      <c r="A50" s="3"/>
    </row>
    <row r="51" customFormat="false" ht="13.8" hidden="false" customHeight="false" outlineLevel="0" collapsed="false">
      <c r="A51" s="3"/>
    </row>
    <row r="52" customFormat="false" ht="13.8" hidden="false" customHeight="false" outlineLevel="0" collapsed="false">
      <c r="A52" s="3"/>
    </row>
    <row r="53" customFormat="false" ht="13.8" hidden="false" customHeight="false" outlineLevel="0" collapsed="false">
      <c r="A53" s="3"/>
    </row>
    <row r="54" customFormat="false" ht="13.8" hidden="false" customHeight="false" outlineLevel="0" collapsed="false">
      <c r="A54" s="3"/>
    </row>
    <row r="55" customFormat="false" ht="13.8" hidden="false" customHeight="false" outlineLevel="0" collapsed="false">
      <c r="A55" s="3"/>
    </row>
    <row r="56" customFormat="false" ht="13.8" hidden="false" customHeight="false" outlineLevel="0" collapsed="false">
      <c r="A56" s="3"/>
    </row>
    <row r="57" customFormat="false" ht="13.8" hidden="false" customHeight="false" outlineLevel="0" collapsed="false">
      <c r="A57" s="3"/>
    </row>
    <row r="58" customFormat="false" ht="13.8" hidden="false" customHeight="false" outlineLevel="0" collapsed="false">
      <c r="A58" s="3"/>
    </row>
    <row r="59" customFormat="false" ht="13.8" hidden="false" customHeight="false" outlineLevel="0" collapsed="false">
      <c r="A59" s="3"/>
    </row>
    <row r="60" customFormat="false" ht="13.8" hidden="false" customHeight="false" outlineLevel="0" collapsed="false">
      <c r="A60" s="3"/>
    </row>
    <row r="61" customFormat="false" ht="13.8" hidden="false" customHeight="false" outlineLevel="0" collapsed="false">
      <c r="A61" s="3"/>
    </row>
    <row r="62" customFormat="false" ht="13.8" hidden="false" customHeight="false" outlineLevel="0" collapsed="false">
      <c r="A62" s="3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1922</TotalTime>
  <Application>LibreOffice/7.3.0.3$Linux_X86_64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2019-11-20T11:27:51Z</dcterms:created>
  <dc:creator>Peter Otto</dc:creator>
  <dc:description/>
  <dc:language>en-US</dc:language>
  <cp:lastModifiedBy/>
  <dcterms:modified xsi:type="dcterms:W3CDTF">2022-02-16T15:00:51Z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