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wan chaudhary\Desktop\Projects\"/>
    </mc:Choice>
  </mc:AlternateContent>
  <xr:revisionPtr revIDLastSave="0" documentId="13_ncr:1_{E91B3EDC-1421-43A4-A36A-E6357F436990}" xr6:coauthVersionLast="47" xr6:coauthVersionMax="47" xr10:uidLastSave="{00000000-0000-0000-0000-000000000000}"/>
  <bookViews>
    <workbookView xWindow="-110" yWindow="-110" windowWidth="21820" windowHeight="13900" activeTab="1" xr2:uid="{05A1FB60-6F84-4E33-8C6B-E005502A7217}"/>
  </bookViews>
  <sheets>
    <sheet name="Tata steel" sheetId="1" r:id="rId1"/>
    <sheet name="Income" sheetId="2" r:id="rId2"/>
    <sheet name="Balance sheet" sheetId="7" r:id="rId3"/>
    <sheet name="Cash Flow" sheetId="8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7" l="1"/>
  <c r="D29" i="7"/>
  <c r="E29" i="7"/>
  <c r="F29" i="7"/>
  <c r="B29" i="7"/>
  <c r="E23" i="7"/>
  <c r="E30" i="7" s="1"/>
  <c r="F23" i="7"/>
  <c r="F30" i="7" s="1"/>
  <c r="C22" i="7"/>
  <c r="D22" i="7"/>
  <c r="E22" i="7"/>
  <c r="F22" i="7"/>
  <c r="B22" i="7"/>
  <c r="C18" i="7"/>
  <c r="C23" i="7" s="1"/>
  <c r="C30" i="7" s="1"/>
  <c r="D18" i="7"/>
  <c r="D23" i="7" s="1"/>
  <c r="D30" i="7" s="1"/>
  <c r="E18" i="7"/>
  <c r="F18" i="7"/>
  <c r="B18" i="7"/>
  <c r="B23" i="7" s="1"/>
  <c r="B30" i="7" s="1"/>
  <c r="C6" i="7"/>
  <c r="D6" i="7"/>
  <c r="E6" i="7"/>
  <c r="F6" i="7"/>
  <c r="B6" i="7"/>
  <c r="C13" i="7"/>
  <c r="C14" i="7" s="1"/>
  <c r="D13" i="7"/>
  <c r="D14" i="7" s="1"/>
  <c r="E13" i="7"/>
  <c r="E14" i="7" s="1"/>
  <c r="F13" i="7"/>
  <c r="F14" i="7" s="1"/>
  <c r="B13" i="7"/>
  <c r="B14" i="7" s="1"/>
  <c r="C5" i="8"/>
  <c r="D5" i="8"/>
  <c r="E5" i="8"/>
  <c r="F5" i="8"/>
  <c r="B5" i="8"/>
  <c r="C8" i="2"/>
  <c r="C10" i="2" s="1"/>
  <c r="C12" i="2" s="1"/>
  <c r="C14" i="2" s="1"/>
  <c r="D8" i="2"/>
  <c r="D10" i="2" s="1"/>
  <c r="D12" i="2" s="1"/>
  <c r="D14" i="2" s="1"/>
  <c r="E8" i="2"/>
  <c r="E10" i="2" s="1"/>
  <c r="E12" i="2" s="1"/>
  <c r="E14" i="2" s="1"/>
  <c r="F8" i="2"/>
  <c r="F10" i="2" s="1"/>
  <c r="F12" i="2" s="1"/>
  <c r="F14" i="2" s="1"/>
  <c r="B8" i="2"/>
  <c r="B10" i="2" s="1"/>
  <c r="B12" i="2" s="1"/>
  <c r="B14" i="2" s="1"/>
</calcChain>
</file>

<file path=xl/sharedStrings.xml><?xml version="1.0" encoding="utf-8"?>
<sst xmlns="http://schemas.openxmlformats.org/spreadsheetml/2006/main" count="190" uniqueCount="184">
  <si>
    <t xml:space="preserve"> Tata Steel Ltd</t>
  </si>
  <si>
    <t xml:space="preserve">     Consolidated Financial Statements</t>
  </si>
  <si>
    <t>FY2020</t>
  </si>
  <si>
    <t>FY2021</t>
  </si>
  <si>
    <t>FY2022</t>
  </si>
  <si>
    <t>FY2023</t>
  </si>
  <si>
    <t>FY2024</t>
  </si>
  <si>
    <t>Raw Materials</t>
  </si>
  <si>
    <t>Power &amp; Fuel Cost</t>
  </si>
  <si>
    <t>Employee Cost</t>
  </si>
  <si>
    <t>Selling &amp; Administrative Expenses</t>
  </si>
  <si>
    <t>Operating &amp; Other expenses</t>
  </si>
  <si>
    <t>FINANCIAL YEAR</t>
  </si>
  <si>
    <t>TOTAL REVENUE:</t>
  </si>
  <si>
    <t>EBITDA:</t>
  </si>
  <si>
    <t>Depreciation/Amortization</t>
  </si>
  <si>
    <t>PBIT:</t>
  </si>
  <si>
    <t>Interest &amp; Other Items</t>
  </si>
  <si>
    <t>PBT:</t>
  </si>
  <si>
    <t>Taxes &amp; Other Items</t>
  </si>
  <si>
    <t>NET INCOME:</t>
  </si>
  <si>
    <t>Financial Analysis (FY2020 - FY2024)</t>
  </si>
  <si>
    <t>1. Revenue Trends</t>
  </si>
  <si>
    <t>2. Cost Structure Analysis</t>
  </si>
  <si>
    <t>3. Profitability Analysis</t>
  </si>
  <si>
    <t>Financial Recommendations</t>
  </si>
  <si>
    <t>1. Cost Control Measures</t>
  </si>
  <si>
    <t>2. Improve Revenue Generation</t>
  </si>
  <si>
    <t>3. Manage Debt and Interest Costs</t>
  </si>
  <si>
    <t>4. Increase Operational Efficiency</t>
  </si>
  <si>
    <t>5. Tax Efficiency</t>
  </si>
  <si>
    <t>Tax &amp; other items expenses remain high (₹3,290.40 in FY2024). Exploring tax-saving strategies like investment incentives, depreciation benefits, or better tax planning can help reduce the burden.</t>
  </si>
  <si>
    <t>The total revenue increased from ₹1,42,037.73 in FY2020 to ₹2,46,198.63 in FY2022, indicating strong growth.</t>
  </si>
  <si>
    <t>However, revenue declined slightly in FY2023 (₹2,45,015.19) and further in FY2024 (₹2,31,074.15), signaling a potential downturn.</t>
  </si>
  <si>
    <t>Raw Material Costs: Increased significantly in FY2022 (₹91,076.61) and peaked in FY2023 (₹1,16,597.19). This increase put pressure on margins.</t>
  </si>
  <si>
    <t>Operating &amp; Other Expenses: Jumped from ₹29,965.74 (FY2020) to ₹55,588.35 (FY2024), a near 85% increase, reducing profitability.</t>
  </si>
  <si>
    <t>Employee Costs: Grew consistently but remained within a reasonable range, increasing from ₹18,533.58 (FY2020) to ₹24,509.58 (FY2024).</t>
  </si>
  <si>
    <t>EBITDA Growth: Peaked in FY2022 (₹64,789.94) but declined sharply in FY2023 (₹33,869.02) and further in FY2024 (₹16,242.69).</t>
  </si>
  <si>
    <t>PBIT and PBT: Followed a similar trend, with PBT turning negative in FY2024 (-₹1,147.04), indicating losses before taxes.</t>
  </si>
  <si>
    <t>Net Income: Highest in FY2022 (₹40,153.93), but declined in FY2023 (₹8,760.40) and turned negative in FY2024 (-₹4,437.44), indicating losses.</t>
  </si>
  <si>
    <t>Reduce Operating &amp; Other Expenses: These have increased significantly. Consider cost-cutting strategies such as process automation, renegotiation of vendor contracts, and outsourcing non-core activities.</t>
  </si>
  <si>
    <t>Optimize Raw Material Procurement: High material costs in FY2023 impacted margins. Explore alternative suppliers, bulk purchasing discounts, or cost-efficient inventory management.</t>
  </si>
  <si>
    <t>Expand Market Reach: Since revenue has stagnated and declined post-FY2022, focus on market expansion, new product lines, or international sales.</t>
  </si>
  <si>
    <t>Enhance Pricing Strategy: If costs are rising, consider revising pricing strategies to improve margins while remaining competitive.</t>
  </si>
  <si>
    <t>Interest expenses remain significant. If feasible, refinancing existing debt or reducing liabilities can improve net profitability.</t>
  </si>
  <si>
    <t>Since EBITDA has dropped drastically, improving efficiency in production and resource allocation can help recover profitability.</t>
  </si>
  <si>
    <t xml:space="preserve"> Forecasting for FY2025–FY2027 based on historical trends.</t>
  </si>
  <si>
    <t>Total Revenue</t>
  </si>
  <si>
    <t>EBITDA</t>
  </si>
  <si>
    <t>Net Income</t>
  </si>
  <si>
    <t>Financial Year</t>
  </si>
  <si>
    <t>Changes in Working Capital</t>
  </si>
  <si>
    <t>Capital Expenditures</t>
  </si>
  <si>
    <t>Free Cash Flow</t>
  </si>
  <si>
    <t>Net Change in cash</t>
  </si>
  <si>
    <t>Cash from Operating Activities</t>
  </si>
  <si>
    <t>Cash from Investing Activities</t>
  </si>
  <si>
    <t>Cash from Financing Activities</t>
  </si>
  <si>
    <t>Loans &amp; Advances</t>
  </si>
  <si>
    <t>Net Property/Plant/Equipment</t>
  </si>
  <si>
    <t>Goodwill &amp; Intangibles</t>
  </si>
  <si>
    <t>Long Term Investments</t>
  </si>
  <si>
    <t>Deferred Tax Assets(Net)</t>
  </si>
  <si>
    <t>Other Assets</t>
  </si>
  <si>
    <t>Current Assets:</t>
  </si>
  <si>
    <t>Non Current Assets:</t>
  </si>
  <si>
    <t>Cash and Short Term Investments</t>
  </si>
  <si>
    <t>Total Receivables</t>
  </si>
  <si>
    <t>Total Inventory</t>
  </si>
  <si>
    <t>Other Current Assets</t>
  </si>
  <si>
    <t>TOTAL ASSETS</t>
  </si>
  <si>
    <t>Accounts Payable</t>
  </si>
  <si>
    <t>Total Deposits</t>
  </si>
  <si>
    <t>Other Current Liabilities</t>
  </si>
  <si>
    <t>Current Liabilities:</t>
  </si>
  <si>
    <t>Total Long Term Debt</t>
  </si>
  <si>
    <t>Deferred Tax Liabilities(Net)</t>
  </si>
  <si>
    <t>Other Liabilities</t>
  </si>
  <si>
    <t>Total Liabilities</t>
  </si>
  <si>
    <t>Non Current Liabilities</t>
  </si>
  <si>
    <t>Common Stock</t>
  </si>
  <si>
    <t>Additional Paid-in Capital</t>
  </si>
  <si>
    <t xml:space="preserve">Reserves &amp; Surplus </t>
  </si>
  <si>
    <t>Minority Interest</t>
  </si>
  <si>
    <t>Other Equity</t>
  </si>
  <si>
    <t>Total Equity</t>
  </si>
  <si>
    <t>Total Liabilities &amp; Shareholder's Equity</t>
  </si>
  <si>
    <t>Total Common Shares Outstanding</t>
  </si>
  <si>
    <t>1. Asset Trends:</t>
  </si>
  <si>
    <t>2. Liabilities Analysis:</t>
  </si>
  <si>
    <t>3. Equity &amp; Shareholder Value:</t>
  </si>
  <si>
    <t>4. Financial Ratios &amp; Key Observations:</t>
  </si>
  <si>
    <t>Debt-to-Equity Ratio (Total Liabilities / Total Equity)</t>
  </si>
  <si>
    <t>Indicates reduced financial leverage in 2022 but a slight increase again in 2024.</t>
  </si>
  <si>
    <t>Current Ratio (Current Assets / Current Liabilities)</t>
  </si>
  <si>
    <t>A ratio below 1 suggests potential liquidity issues in 2024.</t>
  </si>
  <si>
    <t>Financial Recommendations Based on Your Data</t>
  </si>
  <si>
    <t>Based on the financial trends and ratios, here are some key recommendations to improve financial stability and performance:</t>
  </si>
  <si>
    <t>1. Liquidity Management (Short-Term Stability)</t>
  </si>
  <si>
    <t>Optimize inventory levels, as inventory peaked in 2023 at ₹54,415.33 but declined in 2024 to ₹49,157.51. Holding excess inventory ties up cash.</t>
  </si>
  <si>
    <t>2. Debt Management &amp; Leverage Optimization</t>
  </si>
  <si>
    <t>Avoid excessive reliance on short-term borrowing to cover expenses.</t>
  </si>
  <si>
    <t>3. Strengthen Equity &amp; Profitability</t>
  </si>
  <si>
    <t>4. Operational Efficiency &amp; Cost Control</t>
  </si>
  <si>
    <t>Automate processes to reduce overhead costs and improve productivity.</t>
  </si>
  <si>
    <t>Negotiate better contracts with suppliers to control raw material and inventory costs.</t>
  </si>
  <si>
    <t>5. Investment &amp; Growth Strategy</t>
  </si>
  <si>
    <t>Observations &amp; Insights:</t>
  </si>
  <si>
    <t>1. Cash from Operating Activities:</t>
  </si>
  <si>
    <t>The decline suggests reduced profitability or higher operational costs.</t>
  </si>
  <si>
    <t>2. Cash from Investing Activities:</t>
  </si>
  <si>
    <t>Negative every year, indicating continuous investment in assets.</t>
  </si>
  <si>
    <t>3. Cash from Financing Activities:</t>
  </si>
  <si>
    <t>2023 and 2024 had moderate financing outflows.</t>
  </si>
  <si>
    <t>4. Net Change in Cash:</t>
  </si>
  <si>
    <t>5. Changes in Working Capital:</t>
  </si>
  <si>
    <t>6. Capital Expenditures (CapEx):</t>
  </si>
  <si>
    <t>7. Free Cash Flow (FCF):</t>
  </si>
  <si>
    <t>Key Takeaways:</t>
  </si>
  <si>
    <t>Would you like me to provide a graphical analysis or recommendations based on this data? 🚀</t>
  </si>
  <si>
    <t>4o</t>
  </si>
  <si>
    <t>You said:</t>
  </si>
  <si>
    <t>yes</t>
  </si>
  <si>
    <t>ChatGPT said:</t>
  </si>
  <si>
    <t>Great! I’ll generate some visualizations to better analyze trends. I’ll include:</t>
  </si>
  <si>
    <t>Let me generate these graphs now.</t>
  </si>
  <si>
    <t>Graphical Analysis &amp; Insights:</t>
  </si>
  <si>
    <t>1. Cash Flow Activities (Top Graph)</t>
  </si>
  <si>
    <t>2. Net Change in Cash (Middle Graph)</t>
  </si>
  <si>
    <t>3. Free Cash Flow (Bottom Graph)</t>
  </si>
  <si>
    <t>Recommendations:</t>
  </si>
  <si>
    <r>
      <t>Total Assets:</t>
    </r>
    <r>
      <rPr>
        <sz val="11"/>
        <color theme="1"/>
        <rFont val="Times New Roman"/>
        <family val="1"/>
      </rPr>
      <t xml:space="preserve"> Peaked in 2023 at ₹2,85,395.78 but declined in 2024 to ₹2,69,312.42.</t>
    </r>
  </si>
  <si>
    <r>
      <t>Current Assets:</t>
    </r>
    <r>
      <rPr>
        <sz val="11"/>
        <color theme="1"/>
        <rFont val="Times New Roman"/>
        <family val="1"/>
      </rPr>
      <t xml:space="preserve"> Increased from 2020 to 2022 but declined in 2023 and 2024, mainly due to a drop in cash &amp; short-term investments and total receivables.</t>
    </r>
  </si>
  <si>
    <r>
      <t>Non-Current Assets:</t>
    </r>
    <r>
      <rPr>
        <sz val="11"/>
        <color theme="1"/>
        <rFont val="Times New Roman"/>
        <family val="1"/>
      </rPr>
      <t xml:space="preserve"> Have remained fairly stable, with a slight increase in property/plant/equipment.</t>
    </r>
  </si>
  <si>
    <r>
      <t>Total Liabilities:</t>
    </r>
    <r>
      <rPr>
        <sz val="11"/>
        <color theme="1"/>
        <rFont val="Times New Roman"/>
        <family val="1"/>
      </rPr>
      <t xml:space="preserve"> Fluctuated but remained relatively stable from 2022 onward, standing at ₹1,76,879.68 in 2024.</t>
    </r>
  </si>
  <si>
    <r>
      <t>Long-Term Debt:</t>
    </r>
    <r>
      <rPr>
        <sz val="11"/>
        <color theme="1"/>
        <rFont val="Times New Roman"/>
        <family val="1"/>
      </rPr>
      <t xml:space="preserve"> Has decreased significantly from ₹94,104.97 in 2020 to ₹56,115.43 in 2024, showing reduced financial leverage.</t>
    </r>
  </si>
  <si>
    <r>
      <t>Current Liabilities:</t>
    </r>
    <r>
      <rPr>
        <sz val="11"/>
        <color theme="1"/>
        <rFont val="Times New Roman"/>
        <family val="1"/>
      </rPr>
      <t xml:space="preserve"> Have increased steadily, indicating higher short-term obligations.</t>
    </r>
  </si>
  <si>
    <r>
      <t>Total Equity:</t>
    </r>
    <r>
      <rPr>
        <sz val="11"/>
        <color theme="1"/>
        <rFont val="Times New Roman"/>
        <family val="1"/>
      </rPr>
      <t xml:space="preserve"> Peaked in 2022 at ₹1,17,098.46 but has been declining since then, falling to ₹92,432.74 in 2024. This could indicate lower retained earnings or share repurchases.</t>
    </r>
  </si>
  <si>
    <r>
      <t>Reserves &amp; Surplus:</t>
    </r>
    <r>
      <rPr>
        <sz val="11"/>
        <color theme="1"/>
        <rFont val="Times New Roman"/>
        <family val="1"/>
      </rPr>
      <t xml:space="preserve"> Show a sharp increase in 2022, followed by a decline in 2023 and 2024.</t>
    </r>
  </si>
  <si>
    <r>
      <t xml:space="preserve">2022: </t>
    </r>
    <r>
      <rPr>
        <b/>
        <sz val="11"/>
        <color theme="1"/>
        <rFont val="Times New Roman"/>
        <family val="1"/>
      </rPr>
      <t>1.41</t>
    </r>
    <r>
      <rPr>
        <sz val="11"/>
        <color theme="1"/>
        <rFont val="Times New Roman"/>
        <family val="1"/>
      </rPr>
      <t xml:space="preserve"> (significant improvement)</t>
    </r>
  </si>
  <si>
    <r>
      <t xml:space="preserve">2024: </t>
    </r>
    <r>
      <rPr>
        <b/>
        <sz val="11"/>
        <color theme="1"/>
        <rFont val="Times New Roman"/>
        <family val="1"/>
      </rPr>
      <t>1.91</t>
    </r>
    <r>
      <rPr>
        <sz val="11"/>
        <color theme="1"/>
        <rFont val="Times New Roman"/>
        <family val="1"/>
      </rPr>
      <t xml:space="preserve"> (slight increase)</t>
    </r>
  </si>
  <si>
    <r>
      <t xml:space="preserve">2024: </t>
    </r>
    <r>
      <rPr>
        <b/>
        <sz val="11"/>
        <color theme="1"/>
        <rFont val="Times New Roman"/>
        <family val="1"/>
      </rPr>
      <t>0.72</t>
    </r>
    <r>
      <rPr>
        <sz val="11"/>
        <color theme="1"/>
        <rFont val="Times New Roman"/>
        <family val="1"/>
      </rPr>
      <t xml:space="preserve"> (potential liquidity concerns)</t>
    </r>
  </si>
  <si>
    <r>
      <t xml:space="preserve">🔹 </t>
    </r>
    <r>
      <rPr>
        <b/>
        <sz val="11"/>
        <color theme="1"/>
        <rFont val="Times New Roman"/>
        <family val="1"/>
      </rPr>
      <t>Issue:</t>
    </r>
    <r>
      <rPr>
        <sz val="11"/>
        <color theme="1"/>
        <rFont val="Times New Roman"/>
        <family val="1"/>
      </rPr>
      <t xml:space="preserve"> The </t>
    </r>
    <r>
      <rPr>
        <b/>
        <sz val="11"/>
        <color theme="1"/>
        <rFont val="Times New Roman"/>
        <family val="1"/>
      </rPr>
      <t>Current Ratio</t>
    </r>
    <r>
      <rPr>
        <sz val="11"/>
        <color theme="1"/>
        <rFont val="Times New Roman"/>
        <family val="1"/>
      </rPr>
      <t xml:space="preserve"> has declined from </t>
    </r>
    <r>
      <rPr>
        <b/>
        <sz val="11"/>
        <color theme="1"/>
        <rFont val="Times New Roman"/>
        <family val="1"/>
      </rPr>
      <t>1.02 in 2022 to 0.72 in 2024</t>
    </r>
    <r>
      <rPr>
        <sz val="11"/>
        <color theme="1"/>
        <rFont val="Times New Roman"/>
        <family val="1"/>
      </rPr>
      <t>, indicating potential liquidity risks.</t>
    </r>
  </si>
  <si>
    <r>
      <t xml:space="preserve">✅ </t>
    </r>
    <r>
      <rPr>
        <b/>
        <sz val="11"/>
        <color theme="1"/>
        <rFont val="Times New Roman"/>
        <family val="1"/>
      </rPr>
      <t>Recommendation:</t>
    </r>
  </si>
  <si>
    <r>
      <t xml:space="preserve">Improve cash flow by </t>
    </r>
    <r>
      <rPr>
        <b/>
        <sz val="11"/>
        <color theme="1"/>
        <rFont val="Times New Roman"/>
        <family val="1"/>
      </rPr>
      <t>reducing outstanding receivables</t>
    </r>
    <r>
      <rPr>
        <sz val="11"/>
        <color theme="1"/>
        <rFont val="Times New Roman"/>
        <family val="1"/>
      </rPr>
      <t xml:space="preserve"> (₹6,263.53 in 2024, a decline from previous years).</t>
    </r>
  </si>
  <si>
    <r>
      <t xml:space="preserve">Consider </t>
    </r>
    <r>
      <rPr>
        <b/>
        <sz val="11"/>
        <color theme="1"/>
        <rFont val="Times New Roman"/>
        <family val="1"/>
      </rPr>
      <t>short-term financing</t>
    </r>
    <r>
      <rPr>
        <sz val="11"/>
        <color theme="1"/>
        <rFont val="Times New Roman"/>
        <family val="1"/>
      </rPr>
      <t xml:space="preserve"> or renegotiating supplier payment terms to free up working capital.</t>
    </r>
  </si>
  <si>
    <r>
      <t xml:space="preserve">🔹 </t>
    </r>
    <r>
      <rPr>
        <b/>
        <sz val="11"/>
        <color theme="1"/>
        <rFont val="Times New Roman"/>
        <family val="1"/>
      </rPr>
      <t>Issue:</t>
    </r>
    <r>
      <rPr>
        <sz val="11"/>
        <color theme="1"/>
        <rFont val="Times New Roman"/>
        <family val="1"/>
      </rPr>
      <t xml:space="preserve"> While </t>
    </r>
    <r>
      <rPr>
        <b/>
        <sz val="11"/>
        <color theme="1"/>
        <rFont val="Times New Roman"/>
        <family val="1"/>
      </rPr>
      <t>long-term debt has reduced</t>
    </r>
    <r>
      <rPr>
        <sz val="11"/>
        <color theme="1"/>
        <rFont val="Times New Roman"/>
        <family val="1"/>
      </rPr>
      <t xml:space="preserve"> (from ₹94,104.97 in 2020 to ₹56,115.43 in 2024), </t>
    </r>
    <r>
      <rPr>
        <b/>
        <sz val="11"/>
        <color theme="1"/>
        <rFont val="Times New Roman"/>
        <family val="1"/>
      </rPr>
      <t>current liabilities are increasing</t>
    </r>
    <r>
      <rPr>
        <sz val="11"/>
        <color theme="1"/>
        <rFont val="Times New Roman"/>
        <family val="1"/>
      </rPr>
      <t xml:space="preserve">, and the </t>
    </r>
    <r>
      <rPr>
        <b/>
        <sz val="11"/>
        <color theme="1"/>
        <rFont val="Times New Roman"/>
        <family val="1"/>
      </rPr>
      <t>Debt-to-Equity Ratio has risen to 1.91 in 2024</t>
    </r>
    <r>
      <rPr>
        <sz val="11"/>
        <color theme="1"/>
        <rFont val="Times New Roman"/>
        <family val="1"/>
      </rPr>
      <t xml:space="preserve"> (higher leverage).</t>
    </r>
  </si>
  <si>
    <r>
      <t xml:space="preserve">Restructure debt by securing </t>
    </r>
    <r>
      <rPr>
        <b/>
        <sz val="11"/>
        <color theme="1"/>
        <rFont val="Times New Roman"/>
        <family val="1"/>
      </rPr>
      <t>longer-term, lower-interest loans</t>
    </r>
    <r>
      <rPr>
        <sz val="11"/>
        <color theme="1"/>
        <rFont val="Times New Roman"/>
        <family val="1"/>
      </rPr>
      <t xml:space="preserve"> to reduce immediate liability pressure.</t>
    </r>
  </si>
  <si>
    <r>
      <t xml:space="preserve">Evaluate opportunities to refinance existing debt at </t>
    </r>
    <r>
      <rPr>
        <b/>
        <sz val="11"/>
        <color theme="1"/>
        <rFont val="Times New Roman"/>
        <family val="1"/>
      </rPr>
      <t>lower interest rates</t>
    </r>
    <r>
      <rPr>
        <sz val="11"/>
        <color theme="1"/>
        <rFont val="Times New Roman"/>
        <family val="1"/>
      </rPr>
      <t>.</t>
    </r>
  </si>
  <si>
    <r>
      <t xml:space="preserve">🔹 </t>
    </r>
    <r>
      <rPr>
        <b/>
        <sz val="11"/>
        <color theme="1"/>
        <rFont val="Times New Roman"/>
        <family val="1"/>
      </rPr>
      <t>Issue: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Total Equity is declining</t>
    </r>
    <r>
      <rPr>
        <sz val="11"/>
        <color theme="1"/>
        <rFont val="Times New Roman"/>
        <family val="1"/>
      </rPr>
      <t xml:space="preserve"> (from ₹1,17,098.46 in 2022 to ₹92,432.74 in 2024). Reserves &amp; Surplus have also declined, impacting financial health.</t>
    </r>
  </si>
  <si>
    <r>
      <t xml:space="preserve">Retain </t>
    </r>
    <r>
      <rPr>
        <b/>
        <sz val="11"/>
        <color theme="1"/>
        <rFont val="Times New Roman"/>
        <family val="1"/>
      </rPr>
      <t>higher earnings</t>
    </r>
    <r>
      <rPr>
        <sz val="11"/>
        <color theme="1"/>
        <rFont val="Times New Roman"/>
        <family val="1"/>
      </rPr>
      <t xml:space="preserve"> instead of excessive dividend payouts.</t>
    </r>
  </si>
  <si>
    <r>
      <t xml:space="preserve">Reduce </t>
    </r>
    <r>
      <rPr>
        <b/>
        <sz val="11"/>
        <color theme="1"/>
        <rFont val="Times New Roman"/>
        <family val="1"/>
      </rPr>
      <t>unnecessary expenses</t>
    </r>
    <r>
      <rPr>
        <sz val="11"/>
        <color theme="1"/>
        <rFont val="Times New Roman"/>
        <family val="1"/>
      </rPr>
      <t xml:space="preserve"> and improve profitability margins.</t>
    </r>
  </si>
  <si>
    <r>
      <t xml:space="preserve">Consider </t>
    </r>
    <r>
      <rPr>
        <b/>
        <sz val="11"/>
        <color theme="1"/>
        <rFont val="Times New Roman"/>
        <family val="1"/>
      </rPr>
      <t>strategic equity financing</t>
    </r>
    <r>
      <rPr>
        <sz val="11"/>
        <color theme="1"/>
        <rFont val="Times New Roman"/>
        <family val="1"/>
      </rPr>
      <t xml:space="preserve"> or reinvesting profits in high-return projects.</t>
    </r>
  </si>
  <si>
    <r>
      <t xml:space="preserve">🔹 </t>
    </r>
    <r>
      <rPr>
        <b/>
        <sz val="11"/>
        <color theme="1"/>
        <rFont val="Times New Roman"/>
        <family val="1"/>
      </rPr>
      <t>Issue:</t>
    </r>
    <r>
      <rPr>
        <sz val="11"/>
        <color theme="1"/>
        <rFont val="Times New Roman"/>
        <family val="1"/>
      </rPr>
      <t xml:space="preserve"> Rising </t>
    </r>
    <r>
      <rPr>
        <b/>
        <sz val="11"/>
        <color theme="1"/>
        <rFont val="Times New Roman"/>
        <family val="1"/>
      </rPr>
      <t>current liabilities</t>
    </r>
    <r>
      <rPr>
        <sz val="11"/>
        <color theme="1"/>
        <rFont val="Times New Roman"/>
        <family val="1"/>
      </rPr>
      <t xml:space="preserve"> (₹98,403.48 in 2024) and declining assets indicate </t>
    </r>
    <r>
      <rPr>
        <b/>
        <sz val="11"/>
        <color theme="1"/>
        <rFont val="Times New Roman"/>
        <family val="1"/>
      </rPr>
      <t>higher short-term costs</t>
    </r>
    <r>
      <rPr>
        <sz val="11"/>
        <color theme="1"/>
        <rFont val="Times New Roman"/>
        <family val="1"/>
      </rPr>
      <t xml:space="preserve"> and possible inefficiencies.</t>
    </r>
  </si>
  <si>
    <r>
      <t xml:space="preserve">Perform a </t>
    </r>
    <r>
      <rPr>
        <b/>
        <sz val="11"/>
        <color theme="1"/>
        <rFont val="Times New Roman"/>
        <family val="1"/>
      </rPr>
      <t>cost-benefit analysis</t>
    </r>
    <r>
      <rPr>
        <sz val="11"/>
        <color theme="1"/>
        <rFont val="Times New Roman"/>
        <family val="1"/>
      </rPr>
      <t xml:space="preserve"> to cut </t>
    </r>
    <r>
      <rPr>
        <b/>
        <sz val="11"/>
        <color theme="1"/>
        <rFont val="Times New Roman"/>
        <family val="1"/>
      </rPr>
      <t>unnecessary operating expenses</t>
    </r>
    <r>
      <rPr>
        <sz val="11"/>
        <color theme="1"/>
        <rFont val="Times New Roman"/>
        <family val="1"/>
      </rPr>
      <t>.</t>
    </r>
  </si>
  <si>
    <r>
      <t xml:space="preserve">🔹 </t>
    </r>
    <r>
      <rPr>
        <b/>
        <sz val="11"/>
        <color theme="1"/>
        <rFont val="Times New Roman"/>
        <family val="1"/>
      </rPr>
      <t>Issue:</t>
    </r>
    <r>
      <rPr>
        <sz val="11"/>
        <color theme="1"/>
        <rFont val="Times New Roman"/>
        <family val="1"/>
      </rPr>
      <t xml:space="preserve"> While assets have grown, long-term investments have remained relatively low (₹5,526.35 in 2024).</t>
    </r>
  </si>
  <si>
    <r>
      <t xml:space="preserve">Reinvest in </t>
    </r>
    <r>
      <rPr>
        <b/>
        <sz val="11"/>
        <color theme="1"/>
        <rFont val="Times New Roman"/>
        <family val="1"/>
      </rPr>
      <t>high-growth assets</t>
    </r>
    <r>
      <rPr>
        <sz val="11"/>
        <color theme="1"/>
        <rFont val="Times New Roman"/>
        <family val="1"/>
      </rPr>
      <t xml:space="preserve">, such as </t>
    </r>
    <r>
      <rPr>
        <b/>
        <sz val="11"/>
        <color theme="1"/>
        <rFont val="Times New Roman"/>
        <family val="1"/>
      </rPr>
      <t>technology, automation, or market expansion</t>
    </r>
    <r>
      <rPr>
        <sz val="11"/>
        <color theme="1"/>
        <rFont val="Times New Roman"/>
        <family val="1"/>
      </rPr>
      <t>.</t>
    </r>
  </si>
  <si>
    <r>
      <t xml:space="preserve">Diversify investment in </t>
    </r>
    <r>
      <rPr>
        <b/>
        <sz val="11"/>
        <color theme="1"/>
        <rFont val="Times New Roman"/>
        <family val="1"/>
      </rPr>
      <t>low-risk but high-yield financial instruments</t>
    </r>
    <r>
      <rPr>
        <sz val="11"/>
        <color theme="1"/>
        <rFont val="Times New Roman"/>
        <family val="1"/>
      </rPr>
      <t>.</t>
    </r>
  </si>
  <si>
    <r>
      <t xml:space="preserve">Explore </t>
    </r>
    <r>
      <rPr>
        <b/>
        <sz val="11"/>
        <color theme="1"/>
        <rFont val="Times New Roman"/>
        <family val="1"/>
      </rPr>
      <t>strategic acquisitions or partnerships</t>
    </r>
    <r>
      <rPr>
        <sz val="11"/>
        <color theme="1"/>
        <rFont val="Times New Roman"/>
        <family val="1"/>
      </rPr>
      <t xml:space="preserve"> to expand revenue streams.</t>
    </r>
  </si>
  <si>
    <r>
      <t xml:space="preserve">Peaked in </t>
    </r>
    <r>
      <rPr>
        <b/>
        <sz val="11"/>
        <color theme="1"/>
        <rFont val="Times New Roman"/>
        <family val="1"/>
      </rPr>
      <t>2021 (₹ 44,326.68)</t>
    </r>
    <r>
      <rPr>
        <sz val="11"/>
        <color theme="1"/>
        <rFont val="Times New Roman"/>
        <family val="1"/>
      </rPr>
      <t xml:space="preserve"> and </t>
    </r>
    <r>
      <rPr>
        <b/>
        <sz val="11"/>
        <color theme="1"/>
        <rFont val="Times New Roman"/>
        <family val="1"/>
      </rPr>
      <t>2022 (₹ 44,380.99)</t>
    </r>
    <r>
      <rPr>
        <sz val="11"/>
        <color theme="1"/>
        <rFont val="Times New Roman"/>
        <family val="1"/>
      </rPr>
      <t xml:space="preserve"> but declined significantly in </t>
    </r>
    <r>
      <rPr>
        <b/>
        <sz val="11"/>
        <color theme="1"/>
        <rFont val="Times New Roman"/>
        <family val="1"/>
      </rPr>
      <t>2023 (₹ 21,683.08)</t>
    </r>
    <r>
      <rPr>
        <sz val="11"/>
        <color theme="1"/>
        <rFont val="Times New Roman"/>
        <family val="1"/>
      </rPr>
      <t xml:space="preserve"> and </t>
    </r>
    <r>
      <rPr>
        <b/>
        <sz val="11"/>
        <color theme="1"/>
        <rFont val="Times New Roman"/>
        <family val="1"/>
      </rPr>
      <t>2024 (₹ 20,300.67)</t>
    </r>
    <r>
      <rPr>
        <sz val="11"/>
        <color theme="1"/>
        <rFont val="Times New Roman"/>
        <family val="1"/>
      </rPr>
      <t>.</t>
    </r>
  </si>
  <si>
    <r>
      <t>2023 (₹ -18,179.45)</t>
    </r>
    <r>
      <rPr>
        <sz val="11"/>
        <color theme="1"/>
        <rFont val="Times New Roman"/>
        <family val="1"/>
      </rPr>
      <t xml:space="preserve"> and </t>
    </r>
    <r>
      <rPr>
        <b/>
        <sz val="11"/>
        <color theme="1"/>
        <rFont val="Times New Roman"/>
        <family val="1"/>
      </rPr>
      <t>2024 (₹ -14,252.74)</t>
    </r>
    <r>
      <rPr>
        <sz val="11"/>
        <color theme="1"/>
        <rFont val="Times New Roman"/>
        <family val="1"/>
      </rPr>
      <t xml:space="preserve"> saw the highest cash outflows, suggesting aggressive capital investments.</t>
    </r>
  </si>
  <si>
    <r>
      <t>Major cash outflows in 2021 (₹ -37,089.67) and 2022 (₹ -23,401.09)</t>
    </r>
    <r>
      <rPr>
        <sz val="11"/>
        <color theme="1"/>
        <rFont val="Times New Roman"/>
        <family val="1"/>
      </rPr>
      <t>, likely due to debt repayments or dividend payments.</t>
    </r>
  </si>
  <si>
    <r>
      <t xml:space="preserve">Positive in </t>
    </r>
    <r>
      <rPr>
        <b/>
        <sz val="11"/>
        <color theme="1"/>
        <rFont val="Times New Roman"/>
        <family val="1"/>
      </rPr>
      <t>2020 (₹ 4,462.04)</t>
    </r>
    <r>
      <rPr>
        <sz val="11"/>
        <color theme="1"/>
        <rFont val="Times New Roman"/>
        <family val="1"/>
      </rPr>
      <t xml:space="preserve"> and </t>
    </r>
    <r>
      <rPr>
        <b/>
        <sz val="11"/>
        <color theme="1"/>
        <rFont val="Times New Roman"/>
        <family val="1"/>
      </rPr>
      <t>2022 (₹ 10,074.88)</t>
    </r>
    <r>
      <rPr>
        <sz val="11"/>
        <color theme="1"/>
        <rFont val="Times New Roman"/>
        <family val="1"/>
      </rPr>
      <t>.</t>
    </r>
  </si>
  <si>
    <r>
      <t xml:space="preserve">Negative in </t>
    </r>
    <r>
      <rPr>
        <b/>
        <sz val="11"/>
        <color theme="1"/>
        <rFont val="Times New Roman"/>
        <family val="1"/>
      </rPr>
      <t>2021 (₹ -2,200.26)</t>
    </r>
    <r>
      <rPr>
        <sz val="11"/>
        <color theme="1"/>
        <rFont val="Times New Roman"/>
        <family val="1"/>
      </rPr>
      <t xml:space="preserve">, </t>
    </r>
    <r>
      <rPr>
        <b/>
        <sz val="11"/>
        <color theme="1"/>
        <rFont val="Times New Roman"/>
        <family val="1"/>
      </rPr>
      <t>2023 (₹ -3,477.06)</t>
    </r>
    <r>
      <rPr>
        <sz val="11"/>
        <color theme="1"/>
        <rFont val="Times New Roman"/>
        <family val="1"/>
      </rPr>
      <t xml:space="preserve">, and </t>
    </r>
    <r>
      <rPr>
        <b/>
        <sz val="11"/>
        <color theme="1"/>
        <rFont val="Times New Roman"/>
        <family val="1"/>
      </rPr>
      <t>2024 (₹ -5,049.06)</t>
    </r>
    <r>
      <rPr>
        <sz val="11"/>
        <color theme="1"/>
        <rFont val="Times New Roman"/>
        <family val="1"/>
      </rPr>
      <t>, indicating cash burn.</t>
    </r>
  </si>
  <si>
    <r>
      <t xml:space="preserve">High in </t>
    </r>
    <r>
      <rPr>
        <b/>
        <sz val="11"/>
        <color theme="1"/>
        <rFont val="Times New Roman"/>
        <family val="1"/>
      </rPr>
      <t>2021 (₹ 15,786.99)</t>
    </r>
    <r>
      <rPr>
        <sz val="11"/>
        <color theme="1"/>
        <rFont val="Times New Roman"/>
        <family val="1"/>
      </rPr>
      <t xml:space="preserve">, negative in other years, particularly </t>
    </r>
    <r>
      <rPr>
        <b/>
        <sz val="11"/>
        <color theme="1"/>
        <rFont val="Times New Roman"/>
        <family val="1"/>
      </rPr>
      <t>2022 (-₹ 21,519.40)</t>
    </r>
    <r>
      <rPr>
        <sz val="11"/>
        <color theme="1"/>
        <rFont val="Times New Roman"/>
        <family val="1"/>
      </rPr>
      <t>, signaling possible liquidity constraints.</t>
    </r>
  </si>
  <si>
    <r>
      <t xml:space="preserve">Increased from </t>
    </r>
    <r>
      <rPr>
        <b/>
        <sz val="11"/>
        <color theme="1"/>
        <rFont val="Times New Roman"/>
        <family val="1"/>
      </rPr>
      <t>₹ 10,398.00 (2020)</t>
    </r>
    <r>
      <rPr>
        <sz val="11"/>
        <color theme="1"/>
        <rFont val="Times New Roman"/>
        <family val="1"/>
      </rPr>
      <t xml:space="preserve"> to </t>
    </r>
    <r>
      <rPr>
        <b/>
        <sz val="11"/>
        <color theme="1"/>
        <rFont val="Times New Roman"/>
        <family val="1"/>
      </rPr>
      <t>₹ 18,206.60 (2024)</t>
    </r>
    <r>
      <rPr>
        <sz val="11"/>
        <color theme="1"/>
        <rFont val="Times New Roman"/>
        <family val="1"/>
      </rPr>
      <t>, reflecting continuous investment in infrastructure/assets.</t>
    </r>
  </si>
  <si>
    <r>
      <t>Strongest in 2021 (₹ 37,348.09) and 2022 (₹ 33,858.79)</t>
    </r>
    <r>
      <rPr>
        <sz val="11"/>
        <color theme="1"/>
        <rFont val="Times New Roman"/>
        <family val="1"/>
      </rPr>
      <t xml:space="preserve">, declining sharply in </t>
    </r>
    <r>
      <rPr>
        <b/>
        <sz val="11"/>
        <color theme="1"/>
        <rFont val="Times New Roman"/>
        <family val="1"/>
      </rPr>
      <t>2023 (₹ 7,540.59)</t>
    </r>
    <r>
      <rPr>
        <sz val="11"/>
        <color theme="1"/>
        <rFont val="Times New Roman"/>
        <family val="1"/>
      </rPr>
      <t xml:space="preserve"> and </t>
    </r>
    <r>
      <rPr>
        <b/>
        <sz val="11"/>
        <color theme="1"/>
        <rFont val="Times New Roman"/>
        <family val="1"/>
      </rPr>
      <t>2024 (₹ 2,094.07)</t>
    </r>
    <r>
      <rPr>
        <sz val="11"/>
        <color theme="1"/>
        <rFont val="Times New Roman"/>
        <family val="1"/>
      </rPr>
      <t>, suggesting weakening cash-generating ability.</t>
    </r>
  </si>
  <si>
    <r>
      <t xml:space="preserve">✅ </t>
    </r>
    <r>
      <rPr>
        <b/>
        <sz val="11"/>
        <color theme="1"/>
        <rFont val="Times New Roman"/>
        <family val="1"/>
      </rPr>
      <t>2021-2022 were strong years</t>
    </r>
    <r>
      <rPr>
        <sz val="11"/>
        <color theme="1"/>
        <rFont val="Times New Roman"/>
        <family val="1"/>
      </rPr>
      <t xml:space="preserve"> in terms of cash flow and liquidity.</t>
    </r>
  </si>
  <si>
    <r>
      <t xml:space="preserve">⚠️ </t>
    </r>
    <r>
      <rPr>
        <b/>
        <sz val="11"/>
        <color theme="1"/>
        <rFont val="Times New Roman"/>
        <family val="1"/>
      </rPr>
      <t>2023-2024 show declining free cash flow and operating cash flows</t>
    </r>
    <r>
      <rPr>
        <sz val="11"/>
        <color theme="1"/>
        <rFont val="Times New Roman"/>
        <family val="1"/>
      </rPr>
      <t>, which could signal profitability or liquidity issues.</t>
    </r>
  </si>
  <si>
    <r>
      <t xml:space="preserve">📉 </t>
    </r>
    <r>
      <rPr>
        <b/>
        <sz val="11"/>
        <color theme="1"/>
        <rFont val="Times New Roman"/>
        <family val="1"/>
      </rPr>
      <t>High capital expenditures and investments are straining cash balances.</t>
    </r>
  </si>
  <si>
    <r>
      <t>1. Cash Flow Trends</t>
    </r>
    <r>
      <rPr>
        <sz val="11"/>
        <color theme="1"/>
        <rFont val="Times New Roman"/>
        <family val="1"/>
      </rPr>
      <t xml:space="preserve"> – Operating, Investing, and Financing Activities over time.</t>
    </r>
  </si>
  <si>
    <r>
      <t>2. Net Change in Cash</t>
    </r>
    <r>
      <rPr>
        <sz val="11"/>
        <color theme="1"/>
        <rFont val="Times New Roman"/>
        <family val="1"/>
      </rPr>
      <t xml:space="preserve"> – To show the company’s cash movement.</t>
    </r>
  </si>
  <si>
    <r>
      <t>3. Free Cash Flow (FCF) Trend</t>
    </r>
    <r>
      <rPr>
        <sz val="11"/>
        <color theme="1"/>
        <rFont val="Times New Roman"/>
        <family val="1"/>
      </rPr>
      <t xml:space="preserve"> – To assess long-term sustainability.</t>
    </r>
  </si>
  <si>
    <r>
      <t xml:space="preserve">Operating Cash Flow (Green) peaked in </t>
    </r>
    <r>
      <rPr>
        <b/>
        <sz val="11"/>
        <color theme="1"/>
        <rFont val="Times New Roman"/>
        <family val="1"/>
      </rPr>
      <t>2021 &amp; 2022</t>
    </r>
    <r>
      <rPr>
        <sz val="11"/>
        <color theme="1"/>
        <rFont val="Times New Roman"/>
        <family val="1"/>
      </rPr>
      <t xml:space="preserve"> but dropped in </t>
    </r>
    <r>
      <rPr>
        <b/>
        <sz val="11"/>
        <color theme="1"/>
        <rFont val="Times New Roman"/>
        <family val="1"/>
      </rPr>
      <t>2023 &amp; 2024</t>
    </r>
    <r>
      <rPr>
        <sz val="11"/>
        <color theme="1"/>
        <rFont val="Times New Roman"/>
        <family val="1"/>
      </rPr>
      <t>.</t>
    </r>
  </si>
  <si>
    <r>
      <t xml:space="preserve">Investing Cash Flow (Red) remains negative, with </t>
    </r>
    <r>
      <rPr>
        <b/>
        <sz val="11"/>
        <color theme="1"/>
        <rFont val="Times New Roman"/>
        <family val="1"/>
      </rPr>
      <t>2023 showing the highest outflow</t>
    </r>
    <r>
      <rPr>
        <sz val="11"/>
        <color theme="1"/>
        <rFont val="Times New Roman"/>
        <family val="1"/>
      </rPr>
      <t>.</t>
    </r>
  </si>
  <si>
    <r>
      <t xml:space="preserve">Financing Cash Flow (Blue) was </t>
    </r>
    <r>
      <rPr>
        <b/>
        <sz val="11"/>
        <color theme="1"/>
        <rFont val="Times New Roman"/>
        <family val="1"/>
      </rPr>
      <t>deeply negative in 2021 and 2022</t>
    </r>
    <r>
      <rPr>
        <sz val="11"/>
        <color theme="1"/>
        <rFont val="Times New Roman"/>
        <family val="1"/>
      </rPr>
      <t>, likely due to debt repayments.</t>
    </r>
  </si>
  <si>
    <r>
      <t>2022 was the best year</t>
    </r>
    <r>
      <rPr>
        <sz val="11"/>
        <color theme="1"/>
        <rFont val="Times New Roman"/>
        <family val="1"/>
      </rPr>
      <t xml:space="preserve"> with a </t>
    </r>
    <r>
      <rPr>
        <b/>
        <sz val="11"/>
        <color theme="1"/>
        <rFont val="Times New Roman"/>
        <family val="1"/>
      </rPr>
      <t>₹ 10,074.88 increase in cash</t>
    </r>
    <r>
      <rPr>
        <sz val="11"/>
        <color theme="1"/>
        <rFont val="Times New Roman"/>
        <family val="1"/>
      </rPr>
      <t>.</t>
    </r>
  </si>
  <si>
    <r>
      <t>2021, 2023, and 2024 had negative cash changes</t>
    </r>
    <r>
      <rPr>
        <sz val="11"/>
        <color theme="1"/>
        <rFont val="Times New Roman"/>
        <family val="1"/>
      </rPr>
      <t>, showing liquidity challenges.</t>
    </r>
  </si>
  <si>
    <r>
      <t>Peaked in 2021 (₹ 37,348.09)</t>
    </r>
    <r>
      <rPr>
        <sz val="11"/>
        <color theme="1"/>
        <rFont val="Times New Roman"/>
        <family val="1"/>
      </rPr>
      <t xml:space="preserve"> but has been on a </t>
    </r>
    <r>
      <rPr>
        <b/>
        <sz val="11"/>
        <color theme="1"/>
        <rFont val="Times New Roman"/>
        <family val="1"/>
      </rPr>
      <t>steep decline</t>
    </r>
    <r>
      <rPr>
        <sz val="11"/>
        <color theme="1"/>
        <rFont val="Times New Roman"/>
        <family val="1"/>
      </rPr>
      <t xml:space="preserve"> since then.</t>
    </r>
  </si>
  <si>
    <r>
      <t>2024 has the lowest FCF (₹ 2,094.07)</t>
    </r>
    <r>
      <rPr>
        <sz val="11"/>
        <color theme="1"/>
        <rFont val="Times New Roman"/>
        <family val="1"/>
      </rPr>
      <t>, which could indicate cash flow stress.</t>
    </r>
  </si>
  <si>
    <r>
      <t xml:space="preserve">📌 </t>
    </r>
    <r>
      <rPr>
        <b/>
        <sz val="11"/>
        <color theme="1"/>
        <rFont val="Times New Roman"/>
        <family val="1"/>
      </rPr>
      <t>Optimize cash flow</t>
    </r>
    <r>
      <rPr>
        <sz val="11"/>
        <color theme="1"/>
        <rFont val="Times New Roman"/>
        <family val="1"/>
      </rPr>
      <t xml:space="preserve"> – Focus on improving operating cash flow and controlling capital expenditures.</t>
    </r>
  </si>
  <si>
    <r>
      <t xml:space="preserve">📌 </t>
    </r>
    <r>
      <rPr>
        <b/>
        <sz val="11"/>
        <color theme="1"/>
        <rFont val="Times New Roman"/>
        <family val="1"/>
      </rPr>
      <t>Monitor liquidity risks</t>
    </r>
    <r>
      <rPr>
        <sz val="11"/>
        <color theme="1"/>
        <rFont val="Times New Roman"/>
        <family val="1"/>
      </rPr>
      <t xml:space="preserve"> – The declining Free Cash Flow may impact financial stability.</t>
    </r>
  </si>
  <si>
    <r>
      <t xml:space="preserve">📌 </t>
    </r>
    <r>
      <rPr>
        <b/>
        <sz val="11"/>
        <color theme="1"/>
        <rFont val="Times New Roman"/>
        <family val="1"/>
      </rPr>
      <t>Evaluate financing strategy</t>
    </r>
    <r>
      <rPr>
        <sz val="11"/>
        <color theme="1"/>
        <rFont val="Times New Roman"/>
        <family val="1"/>
      </rPr>
      <t xml:space="preserve"> – Consider refinancing or securing alternative funding sources.</t>
    </r>
  </si>
  <si>
    <t>All Values IN 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</si>
</sst>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6" x14ac:knownFonts="1">
    <font>
      <sz val="11"/>
      <color theme="1"/>
      <name val="Calibri"/>
      <family val="2"/>
      <scheme val="minor"/>
    </font>
    <font>
      <b/>
      <sz val="48"/>
      <color rgb="FFFF0000"/>
      <name val="Times New Roman"/>
      <family val="1"/>
    </font>
    <font>
      <sz val="11"/>
      <color theme="1"/>
      <name val="Times New Roman"/>
      <family val="1"/>
    </font>
    <font>
      <sz val="20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20"/>
      <color rgb="FFC00000"/>
      <name val="Times New Roman"/>
      <family val="1"/>
    </font>
    <font>
      <sz val="11"/>
      <color rgb="FFC00000"/>
      <name val="Calibri"/>
      <family val="2"/>
      <scheme val="minor"/>
    </font>
    <font>
      <b/>
      <sz val="14"/>
      <color theme="1"/>
      <name val="Times New Roman"/>
      <family val="1"/>
    </font>
    <font>
      <b/>
      <sz val="13.5"/>
      <color theme="1"/>
      <name val="Times New Roman"/>
      <family val="1"/>
    </font>
    <font>
      <i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7.5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3" fillId="4" borderId="0" xfId="0" applyFont="1" applyFill="1"/>
    <xf numFmtId="0" fontId="0" fillId="4" borderId="0" xfId="0" applyFill="1"/>
    <xf numFmtId="0" fontId="5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4" fontId="2" fillId="6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5" fillId="9" borderId="1" xfId="0" applyFont="1" applyFill="1" applyBorder="1" applyAlignment="1">
      <alignment vertical="center"/>
    </xf>
    <xf numFmtId="164" fontId="5" fillId="9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4" fillId="10" borderId="0" xfId="0" applyFont="1" applyFill="1" applyAlignment="1">
      <alignment vertical="center"/>
    </xf>
    <xf numFmtId="0" fontId="4" fillId="10" borderId="0" xfId="0" applyFont="1" applyFill="1"/>
    <xf numFmtId="0" fontId="8" fillId="10" borderId="0" xfId="0" applyFont="1" applyFill="1"/>
    <xf numFmtId="0" fontId="0" fillId="10" borderId="0" xfId="0" applyFill="1"/>
    <xf numFmtId="0" fontId="8" fillId="10" borderId="0" xfId="0" applyFont="1" applyFill="1" applyAlignment="1">
      <alignment horizontal="left" vertical="center" indent="1"/>
    </xf>
    <xf numFmtId="0" fontId="6" fillId="5" borderId="1" xfId="0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9" fillId="2" borderId="0" xfId="0" applyFont="1" applyFill="1"/>
    <xf numFmtId="0" fontId="10" fillId="2" borderId="0" xfId="0" applyFont="1" applyFill="1"/>
    <xf numFmtId="0" fontId="0" fillId="0" borderId="5" xfId="0" applyBorder="1" applyAlignment="1">
      <alignment horizontal="left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164" fontId="0" fillId="0" borderId="4" xfId="0" applyNumberFormat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164" fontId="6" fillId="0" borderId="13" xfId="0" applyNumberFormat="1" applyFont="1" applyBorder="1" applyAlignment="1">
      <alignment horizontal="center" vertical="center"/>
    </xf>
    <xf numFmtId="164" fontId="6" fillId="0" borderId="15" xfId="0" applyNumberFormat="1" applyFont="1" applyBorder="1" applyAlignment="1">
      <alignment horizontal="center" vertical="center"/>
    </xf>
    <xf numFmtId="164" fontId="6" fillId="0" borderId="16" xfId="0" applyNumberFormat="1" applyFont="1" applyBorder="1" applyAlignment="1">
      <alignment horizontal="center" vertical="center"/>
    </xf>
    <xf numFmtId="164" fontId="0" fillId="11" borderId="1" xfId="0" applyNumberFormat="1" applyFill="1" applyBorder="1" applyAlignment="1">
      <alignment horizontal="center" vertical="center"/>
    </xf>
    <xf numFmtId="164" fontId="0" fillId="11" borderId="3" xfId="0" applyNumberFormat="1" applyFill="1" applyBorder="1" applyAlignment="1">
      <alignment horizontal="center" vertical="center"/>
    </xf>
    <xf numFmtId="164" fontId="6" fillId="11" borderId="11" xfId="0" applyNumberFormat="1" applyFont="1" applyFill="1" applyBorder="1" applyAlignment="1">
      <alignment horizontal="center" vertical="center"/>
    </xf>
    <xf numFmtId="164" fontId="6" fillId="11" borderId="13" xfId="0" applyNumberFormat="1" applyFont="1" applyFill="1" applyBorder="1" applyAlignment="1">
      <alignment horizontal="center" vertical="center"/>
    </xf>
    <xf numFmtId="164" fontId="6" fillId="11" borderId="1" xfId="0" applyNumberFormat="1" applyFont="1" applyFill="1" applyBorder="1" applyAlignment="1">
      <alignment horizontal="center" vertical="center"/>
    </xf>
    <xf numFmtId="164" fontId="6" fillId="11" borderId="10" xfId="0" applyNumberFormat="1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2" fillId="0" borderId="0" xfId="0" applyFont="1"/>
    <xf numFmtId="0" fontId="2" fillId="0" borderId="19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0" fontId="5" fillId="12" borderId="12" xfId="0" applyFont="1" applyFill="1" applyBorder="1" applyAlignment="1">
      <alignment vertical="center"/>
    </xf>
    <xf numFmtId="164" fontId="5" fillId="12" borderId="1" xfId="0" applyNumberFormat="1" applyFont="1" applyFill="1" applyBorder="1" applyAlignment="1">
      <alignment horizontal="center" vertical="center"/>
    </xf>
    <xf numFmtId="164" fontId="5" fillId="12" borderId="13" xfId="0" applyNumberFormat="1" applyFont="1" applyFill="1" applyBorder="1" applyAlignment="1">
      <alignment horizontal="center" vertical="center"/>
    </xf>
    <xf numFmtId="0" fontId="5" fillId="12" borderId="17" xfId="0" applyFont="1" applyFill="1" applyBorder="1" applyAlignment="1">
      <alignment horizontal="left" vertical="center"/>
    </xf>
    <xf numFmtId="164" fontId="5" fillId="12" borderId="3" xfId="0" applyNumberFormat="1" applyFont="1" applyFill="1" applyBorder="1" applyAlignment="1">
      <alignment horizontal="center" vertical="center"/>
    </xf>
    <xf numFmtId="164" fontId="5" fillId="12" borderId="18" xfId="0" applyNumberFormat="1" applyFont="1" applyFill="1" applyBorder="1" applyAlignment="1">
      <alignment horizontal="center" vertical="center"/>
    </xf>
    <xf numFmtId="0" fontId="4" fillId="13" borderId="6" xfId="0" applyFont="1" applyFill="1" applyBorder="1" applyAlignment="1">
      <alignment horizontal="left" vertical="center"/>
    </xf>
    <xf numFmtId="164" fontId="5" fillId="13" borderId="7" xfId="0" applyNumberFormat="1" applyFont="1" applyFill="1" applyBorder="1" applyAlignment="1">
      <alignment horizontal="center" vertical="center"/>
    </xf>
    <xf numFmtId="164" fontId="5" fillId="13" borderId="8" xfId="0" applyNumberFormat="1" applyFont="1" applyFill="1" applyBorder="1" applyAlignment="1">
      <alignment horizontal="center" vertical="center"/>
    </xf>
    <xf numFmtId="0" fontId="5" fillId="12" borderId="12" xfId="0" applyFont="1" applyFill="1" applyBorder="1" applyAlignment="1">
      <alignment horizontal="left" vertical="center"/>
    </xf>
    <xf numFmtId="164" fontId="2" fillId="12" borderId="1" xfId="0" applyNumberFormat="1" applyFont="1" applyFill="1" applyBorder="1" applyAlignment="1">
      <alignment horizontal="center" vertical="center"/>
    </xf>
    <xf numFmtId="164" fontId="2" fillId="12" borderId="13" xfId="0" applyNumberFormat="1" applyFont="1" applyFill="1" applyBorder="1" applyAlignment="1">
      <alignment horizontal="center" vertical="center"/>
    </xf>
    <xf numFmtId="164" fontId="2" fillId="12" borderId="3" xfId="0" applyNumberFormat="1" applyFont="1" applyFill="1" applyBorder="1" applyAlignment="1">
      <alignment horizontal="center" vertical="center"/>
    </xf>
    <xf numFmtId="164" fontId="2" fillId="12" borderId="18" xfId="0" applyNumberFormat="1" applyFont="1" applyFill="1" applyBorder="1" applyAlignment="1">
      <alignment horizontal="center" vertical="center"/>
    </xf>
    <xf numFmtId="164" fontId="4" fillId="13" borderId="7" xfId="0" applyNumberFormat="1" applyFont="1" applyFill="1" applyBorder="1" applyAlignment="1">
      <alignment horizontal="center" vertical="center"/>
    </xf>
    <xf numFmtId="164" fontId="4" fillId="13" borderId="8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0" fontId="8" fillId="12" borderId="19" xfId="0" applyFont="1" applyFill="1" applyBorder="1" applyAlignment="1">
      <alignment horizontal="left" vertical="center"/>
    </xf>
    <xf numFmtId="164" fontId="8" fillId="12" borderId="4" xfId="0" applyNumberFormat="1" applyFont="1" applyFill="1" applyBorder="1" applyAlignment="1">
      <alignment horizontal="center" vertical="center"/>
    </xf>
    <xf numFmtId="164" fontId="8" fillId="12" borderId="20" xfId="0" applyNumberFormat="1" applyFont="1" applyFill="1" applyBorder="1" applyAlignment="1">
      <alignment horizontal="center" vertical="center"/>
    </xf>
    <xf numFmtId="0" fontId="8" fillId="12" borderId="14" xfId="0" applyFont="1" applyFill="1" applyBorder="1" applyAlignment="1">
      <alignment horizontal="left" vertical="center"/>
    </xf>
    <xf numFmtId="164" fontId="8" fillId="12" borderId="15" xfId="0" applyNumberFormat="1" applyFont="1" applyFill="1" applyBorder="1" applyAlignment="1">
      <alignment horizontal="center" vertical="center"/>
    </xf>
    <xf numFmtId="164" fontId="8" fillId="12" borderId="16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" fillId="10" borderId="0" xfId="0" applyFont="1" applyFill="1" applyAlignment="1">
      <alignment vertical="center"/>
    </xf>
    <xf numFmtId="0" fontId="2" fillId="10" borderId="0" xfId="0" applyFont="1" applyFill="1"/>
    <xf numFmtId="0" fontId="2" fillId="10" borderId="0" xfId="0" applyFont="1" applyFill="1" applyAlignment="1">
      <alignment horizontal="left" vertical="center" indent="1"/>
    </xf>
    <xf numFmtId="0" fontId="5" fillId="10" borderId="0" xfId="0" applyFont="1" applyFill="1" applyAlignment="1">
      <alignment horizontal="left" vertical="center" indent="1"/>
    </xf>
    <xf numFmtId="47" fontId="2" fillId="10" borderId="0" xfId="0" applyNumberFormat="1" applyFont="1" applyFill="1" applyAlignment="1">
      <alignment horizontal="left" vertical="center" indent="2"/>
    </xf>
    <xf numFmtId="0" fontId="2" fillId="10" borderId="0" xfId="0" applyFont="1" applyFill="1" applyAlignment="1">
      <alignment horizontal="left" vertical="center" indent="2"/>
    </xf>
    <xf numFmtId="0" fontId="13" fillId="10" borderId="0" xfId="0" applyFont="1" applyFill="1" applyAlignment="1">
      <alignment horizontal="left" vertical="center" indent="2"/>
    </xf>
    <xf numFmtId="0" fontId="12" fillId="9" borderId="0" xfId="0" applyFont="1" applyFill="1" applyAlignment="1">
      <alignment vertical="center"/>
    </xf>
    <xf numFmtId="0" fontId="2" fillId="9" borderId="0" xfId="0" applyFont="1" applyFill="1"/>
    <xf numFmtId="0" fontId="2" fillId="9" borderId="0" xfId="0" applyFont="1" applyFill="1" applyAlignment="1">
      <alignment horizontal="left" vertical="center" indent="1"/>
    </xf>
    <xf numFmtId="0" fontId="5" fillId="10" borderId="0" xfId="0" applyFont="1" applyFill="1" applyAlignment="1">
      <alignment horizontal="left" vertical="center" indent="2"/>
    </xf>
    <xf numFmtId="0" fontId="14" fillId="10" borderId="0" xfId="0" applyFont="1" applyFill="1" applyAlignment="1">
      <alignment vertical="center"/>
    </xf>
    <xf numFmtId="0" fontId="15" fillId="1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INCOME STATEMENT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Income!$B$1</c:f>
              <c:strCache>
                <c:ptCount val="1"/>
                <c:pt idx="0">
                  <c:v>FY2020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Income!$A$2:$A$14</c:f>
              <c:strCache>
                <c:ptCount val="13"/>
                <c:pt idx="0">
                  <c:v>TOTAL REVENUE:</c:v>
                </c:pt>
                <c:pt idx="1">
                  <c:v>Raw Materials</c:v>
                </c:pt>
                <c:pt idx="2">
                  <c:v>Power &amp; Fuel Cost</c:v>
                </c:pt>
                <c:pt idx="3">
                  <c:v>Employee Cost</c:v>
                </c:pt>
                <c:pt idx="4">
                  <c:v>Selling &amp; Administrative Expenses</c:v>
                </c:pt>
                <c:pt idx="5">
                  <c:v>Operating &amp; Other expenses</c:v>
                </c:pt>
                <c:pt idx="6">
                  <c:v>EBITDA:</c:v>
                </c:pt>
                <c:pt idx="7">
                  <c:v>Depreciation/Amortization</c:v>
                </c:pt>
                <c:pt idx="8">
                  <c:v>PBIT:</c:v>
                </c:pt>
                <c:pt idx="9">
                  <c:v>Interest &amp; Other Items</c:v>
                </c:pt>
                <c:pt idx="10">
                  <c:v>PBT:</c:v>
                </c:pt>
                <c:pt idx="11">
                  <c:v>Taxes &amp; Other Items</c:v>
                </c:pt>
                <c:pt idx="12">
                  <c:v>NET INCOME:</c:v>
                </c:pt>
              </c:strCache>
            </c:strRef>
          </c:cat>
          <c:val>
            <c:numRef>
              <c:f>Income!$B$2:$B$14</c:f>
              <c:numCache>
                <c:formatCode>"₹"\ #,##0.00</c:formatCode>
                <c:ptCount val="13"/>
                <c:pt idx="0">
                  <c:v>142037.73000000001</c:v>
                </c:pt>
                <c:pt idx="1">
                  <c:v>58039.99</c:v>
                </c:pt>
                <c:pt idx="2">
                  <c:v>5319.92</c:v>
                </c:pt>
                <c:pt idx="3">
                  <c:v>18533.580000000002</c:v>
                </c:pt>
                <c:pt idx="4">
                  <c:v>15599.07</c:v>
                </c:pt>
                <c:pt idx="5">
                  <c:v>29965.74</c:v>
                </c:pt>
                <c:pt idx="6">
                  <c:v>14579.430000000018</c:v>
                </c:pt>
                <c:pt idx="7">
                  <c:v>8440.73</c:v>
                </c:pt>
                <c:pt idx="8">
                  <c:v>6138.7000000000189</c:v>
                </c:pt>
                <c:pt idx="9">
                  <c:v>7533.46</c:v>
                </c:pt>
                <c:pt idx="10">
                  <c:v>-1394.7599999999811</c:v>
                </c:pt>
                <c:pt idx="11">
                  <c:v>-2951.3</c:v>
                </c:pt>
                <c:pt idx="12">
                  <c:v>1556.5400000000191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9-4F31-8435-230C3D664A01}"/>
            </c:ext>
          </c:extLst>
        </c:ser>
        <c:ser>
          <c:idx val="1"/>
          <c:order val="1"/>
          <c:tx>
            <c:strRef>
              <c:f>Income!$C$1</c:f>
              <c:strCache>
                <c:ptCount val="1"/>
                <c:pt idx="0">
                  <c:v>FY2021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Income!$A$2:$A$14</c:f>
              <c:strCache>
                <c:ptCount val="13"/>
                <c:pt idx="0">
                  <c:v>TOTAL REVENUE:</c:v>
                </c:pt>
                <c:pt idx="1">
                  <c:v>Raw Materials</c:v>
                </c:pt>
                <c:pt idx="2">
                  <c:v>Power &amp; Fuel Cost</c:v>
                </c:pt>
                <c:pt idx="3">
                  <c:v>Employee Cost</c:v>
                </c:pt>
                <c:pt idx="4">
                  <c:v>Selling &amp; Administrative Expenses</c:v>
                </c:pt>
                <c:pt idx="5">
                  <c:v>Operating &amp; Other expenses</c:v>
                </c:pt>
                <c:pt idx="6">
                  <c:v>EBITDA:</c:v>
                </c:pt>
                <c:pt idx="7">
                  <c:v>Depreciation/Amortization</c:v>
                </c:pt>
                <c:pt idx="8">
                  <c:v>PBIT:</c:v>
                </c:pt>
                <c:pt idx="9">
                  <c:v>Interest &amp; Other Items</c:v>
                </c:pt>
                <c:pt idx="10">
                  <c:v>PBT:</c:v>
                </c:pt>
                <c:pt idx="11">
                  <c:v>Taxes &amp; Other Items</c:v>
                </c:pt>
                <c:pt idx="12">
                  <c:v>NET INCOME:</c:v>
                </c:pt>
              </c:strCache>
            </c:strRef>
          </c:cat>
          <c:val>
            <c:numRef>
              <c:f>Income!$C$2:$C$14</c:f>
              <c:numCache>
                <c:formatCode>"₹"\ #,##0.00</c:formatCode>
                <c:ptCount val="13"/>
                <c:pt idx="0">
                  <c:v>157690.66</c:v>
                </c:pt>
                <c:pt idx="1">
                  <c:v>55423.38</c:v>
                </c:pt>
                <c:pt idx="2">
                  <c:v>5788.48</c:v>
                </c:pt>
                <c:pt idx="3">
                  <c:v>19908.810000000001</c:v>
                </c:pt>
                <c:pt idx="4">
                  <c:v>16923.93</c:v>
                </c:pt>
                <c:pt idx="5">
                  <c:v>28962.02</c:v>
                </c:pt>
                <c:pt idx="6">
                  <c:v>30684.040000000005</c:v>
                </c:pt>
                <c:pt idx="7">
                  <c:v>9233.64</c:v>
                </c:pt>
                <c:pt idx="8">
                  <c:v>21450.400000000005</c:v>
                </c:pt>
                <c:pt idx="9">
                  <c:v>7606.71</c:v>
                </c:pt>
                <c:pt idx="10">
                  <c:v>13843.690000000006</c:v>
                </c:pt>
                <c:pt idx="11">
                  <c:v>6353.47</c:v>
                </c:pt>
                <c:pt idx="12">
                  <c:v>7490.2200000000057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59-4F31-8435-230C3D664A01}"/>
            </c:ext>
          </c:extLst>
        </c:ser>
        <c:ser>
          <c:idx val="2"/>
          <c:order val="2"/>
          <c:tx>
            <c:strRef>
              <c:f>Income!$D$1</c:f>
              <c:strCache>
                <c:ptCount val="1"/>
                <c:pt idx="0">
                  <c:v>FY2022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Income!$A$2:$A$14</c:f>
              <c:strCache>
                <c:ptCount val="13"/>
                <c:pt idx="0">
                  <c:v>TOTAL REVENUE:</c:v>
                </c:pt>
                <c:pt idx="1">
                  <c:v>Raw Materials</c:v>
                </c:pt>
                <c:pt idx="2">
                  <c:v>Power &amp; Fuel Cost</c:v>
                </c:pt>
                <c:pt idx="3">
                  <c:v>Employee Cost</c:v>
                </c:pt>
                <c:pt idx="4">
                  <c:v>Selling &amp; Administrative Expenses</c:v>
                </c:pt>
                <c:pt idx="5">
                  <c:v>Operating &amp; Other expenses</c:v>
                </c:pt>
                <c:pt idx="6">
                  <c:v>EBITDA:</c:v>
                </c:pt>
                <c:pt idx="7">
                  <c:v>Depreciation/Amortization</c:v>
                </c:pt>
                <c:pt idx="8">
                  <c:v>PBIT:</c:v>
                </c:pt>
                <c:pt idx="9">
                  <c:v>Interest &amp; Other Items</c:v>
                </c:pt>
                <c:pt idx="10">
                  <c:v>PBT:</c:v>
                </c:pt>
                <c:pt idx="11">
                  <c:v>Taxes &amp; Other Items</c:v>
                </c:pt>
                <c:pt idx="12">
                  <c:v>NET INCOME:</c:v>
                </c:pt>
              </c:strCache>
            </c:strRef>
          </c:cat>
          <c:val>
            <c:numRef>
              <c:f>Income!$D$2:$D$14</c:f>
              <c:numCache>
                <c:formatCode>"₹"\ #,##0.00</c:formatCode>
                <c:ptCount val="13"/>
                <c:pt idx="0">
                  <c:v>246198.63</c:v>
                </c:pt>
                <c:pt idx="1">
                  <c:v>91076.61</c:v>
                </c:pt>
                <c:pt idx="2">
                  <c:v>8028.29</c:v>
                </c:pt>
                <c:pt idx="3">
                  <c:v>23264.1</c:v>
                </c:pt>
                <c:pt idx="4">
                  <c:v>27445.67</c:v>
                </c:pt>
                <c:pt idx="5">
                  <c:v>31594.02</c:v>
                </c:pt>
                <c:pt idx="6">
                  <c:v>64789.94</c:v>
                </c:pt>
                <c:pt idx="7">
                  <c:v>9100.8700000000008</c:v>
                </c:pt>
                <c:pt idx="8">
                  <c:v>55689.07</c:v>
                </c:pt>
                <c:pt idx="9">
                  <c:v>5462.2</c:v>
                </c:pt>
                <c:pt idx="10">
                  <c:v>50226.87</c:v>
                </c:pt>
                <c:pt idx="11">
                  <c:v>10072.94</c:v>
                </c:pt>
                <c:pt idx="12">
                  <c:v>40153.93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59-4F31-8435-230C3D664A01}"/>
            </c:ext>
          </c:extLst>
        </c:ser>
        <c:ser>
          <c:idx val="3"/>
          <c:order val="3"/>
          <c:tx>
            <c:strRef>
              <c:f>Income!$E$1</c:f>
              <c:strCache>
                <c:ptCount val="1"/>
                <c:pt idx="0">
                  <c:v>FY2023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Income!$A$2:$A$14</c:f>
              <c:strCache>
                <c:ptCount val="13"/>
                <c:pt idx="0">
                  <c:v>TOTAL REVENUE:</c:v>
                </c:pt>
                <c:pt idx="1">
                  <c:v>Raw Materials</c:v>
                </c:pt>
                <c:pt idx="2">
                  <c:v>Power &amp; Fuel Cost</c:v>
                </c:pt>
                <c:pt idx="3">
                  <c:v>Employee Cost</c:v>
                </c:pt>
                <c:pt idx="4">
                  <c:v>Selling &amp; Administrative Expenses</c:v>
                </c:pt>
                <c:pt idx="5">
                  <c:v>Operating &amp; Other expenses</c:v>
                </c:pt>
                <c:pt idx="6">
                  <c:v>EBITDA:</c:v>
                </c:pt>
                <c:pt idx="7">
                  <c:v>Depreciation/Amortization</c:v>
                </c:pt>
                <c:pt idx="8">
                  <c:v>PBIT:</c:v>
                </c:pt>
                <c:pt idx="9">
                  <c:v>Interest &amp; Other Items</c:v>
                </c:pt>
                <c:pt idx="10">
                  <c:v>PBT:</c:v>
                </c:pt>
                <c:pt idx="11">
                  <c:v>Taxes &amp; Other Items</c:v>
                </c:pt>
                <c:pt idx="12">
                  <c:v>NET INCOME:</c:v>
                </c:pt>
              </c:strCache>
            </c:strRef>
          </c:cat>
          <c:val>
            <c:numRef>
              <c:f>Income!$E$2:$E$14</c:f>
              <c:numCache>
                <c:formatCode>"₹"\ #,##0.00</c:formatCode>
                <c:ptCount val="13"/>
                <c:pt idx="0">
                  <c:v>245015.19</c:v>
                </c:pt>
                <c:pt idx="1">
                  <c:v>116597.19</c:v>
                </c:pt>
                <c:pt idx="2">
                  <c:v>9526.91</c:v>
                </c:pt>
                <c:pt idx="3">
                  <c:v>22419.32</c:v>
                </c:pt>
                <c:pt idx="4">
                  <c:v>25519.919999999998</c:v>
                </c:pt>
                <c:pt idx="5">
                  <c:v>37082.83</c:v>
                </c:pt>
                <c:pt idx="6">
                  <c:v>33869.01999999999</c:v>
                </c:pt>
                <c:pt idx="7">
                  <c:v>9335.2000000000007</c:v>
                </c:pt>
                <c:pt idx="8">
                  <c:v>24533.819999999989</c:v>
                </c:pt>
                <c:pt idx="9">
                  <c:v>6298.7</c:v>
                </c:pt>
                <c:pt idx="10">
                  <c:v>18235.119999999988</c:v>
                </c:pt>
                <c:pt idx="11">
                  <c:v>9474.7199999999993</c:v>
                </c:pt>
                <c:pt idx="12">
                  <c:v>8760.3999999999887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59-4F31-8435-230C3D664A01}"/>
            </c:ext>
          </c:extLst>
        </c:ser>
        <c:ser>
          <c:idx val="4"/>
          <c:order val="4"/>
          <c:tx>
            <c:strRef>
              <c:f>Income!$F$1</c:f>
              <c:strCache>
                <c:ptCount val="1"/>
                <c:pt idx="0">
                  <c:v>FY2024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Income!$A$2:$A$14</c:f>
              <c:strCache>
                <c:ptCount val="13"/>
                <c:pt idx="0">
                  <c:v>TOTAL REVENUE:</c:v>
                </c:pt>
                <c:pt idx="1">
                  <c:v>Raw Materials</c:v>
                </c:pt>
                <c:pt idx="2">
                  <c:v>Power &amp; Fuel Cost</c:v>
                </c:pt>
                <c:pt idx="3">
                  <c:v>Employee Cost</c:v>
                </c:pt>
                <c:pt idx="4">
                  <c:v>Selling &amp; Administrative Expenses</c:v>
                </c:pt>
                <c:pt idx="5">
                  <c:v>Operating &amp; Other expenses</c:v>
                </c:pt>
                <c:pt idx="6">
                  <c:v>EBITDA:</c:v>
                </c:pt>
                <c:pt idx="7">
                  <c:v>Depreciation/Amortization</c:v>
                </c:pt>
                <c:pt idx="8">
                  <c:v>PBIT:</c:v>
                </c:pt>
                <c:pt idx="9">
                  <c:v>Interest &amp; Other Items</c:v>
                </c:pt>
                <c:pt idx="10">
                  <c:v>PBT:</c:v>
                </c:pt>
                <c:pt idx="11">
                  <c:v>Taxes &amp; Other Items</c:v>
                </c:pt>
                <c:pt idx="12">
                  <c:v>NET INCOME:</c:v>
                </c:pt>
              </c:strCache>
            </c:strRef>
          </c:cat>
          <c:val>
            <c:numRef>
              <c:f>Income!$F$2:$F$14</c:f>
              <c:numCache>
                <c:formatCode>"₹"\ #,##0.00</c:formatCode>
                <c:ptCount val="13"/>
                <c:pt idx="0">
                  <c:v>231074.15</c:v>
                </c:pt>
                <c:pt idx="1">
                  <c:v>97506.39</c:v>
                </c:pt>
                <c:pt idx="2">
                  <c:v>10071.85</c:v>
                </c:pt>
                <c:pt idx="3">
                  <c:v>24509.58</c:v>
                </c:pt>
                <c:pt idx="4">
                  <c:v>27155.29</c:v>
                </c:pt>
                <c:pt idx="5">
                  <c:v>55588.35</c:v>
                </c:pt>
                <c:pt idx="6">
                  <c:v>16242.69000000001</c:v>
                </c:pt>
                <c:pt idx="7">
                  <c:v>9882.16</c:v>
                </c:pt>
                <c:pt idx="8">
                  <c:v>6360.5300000000097</c:v>
                </c:pt>
                <c:pt idx="9">
                  <c:v>7507.57</c:v>
                </c:pt>
                <c:pt idx="10">
                  <c:v>-1147.03999999999</c:v>
                </c:pt>
                <c:pt idx="11">
                  <c:v>3290.4</c:v>
                </c:pt>
                <c:pt idx="12">
                  <c:v>-4437.4399999999896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59-4F31-8435-230C3D664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4741888"/>
        <c:axId val="2094737568"/>
      </c:barChart>
      <c:catAx>
        <c:axId val="209474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737568"/>
        <c:crosses val="autoZero"/>
        <c:auto val="1"/>
        <c:lblAlgn val="ctr"/>
        <c:lblOffset val="100"/>
        <c:noMultiLvlLbl val="0"/>
      </c:catAx>
      <c:valAx>
        <c:axId val="20947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 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74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98359580052494"/>
          <c:y val="0.13671296296296295"/>
          <c:w val="0.80101640419947506"/>
          <c:h val="0.76606481481481481"/>
        </c:manualLayout>
      </c:layout>
      <c:lineChart>
        <c:grouping val="standard"/>
        <c:varyColors val="0"/>
        <c:ser>
          <c:idx val="0"/>
          <c:order val="0"/>
          <c:tx>
            <c:strRef>
              <c:f>Income!$A$14</c:f>
              <c:strCache>
                <c:ptCount val="1"/>
                <c:pt idx="0">
                  <c:v>NET INCOME: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Income!$B$1:$F$1</c:f>
              <c:strCache>
                <c:ptCount val="5"/>
                <c:pt idx="0">
                  <c:v>FY2020</c:v>
                </c:pt>
                <c:pt idx="1">
                  <c:v>FY2021</c:v>
                </c:pt>
                <c:pt idx="2">
                  <c:v>FY2022</c:v>
                </c:pt>
                <c:pt idx="3">
                  <c:v>FY2023</c:v>
                </c:pt>
                <c:pt idx="4">
                  <c:v>FY2024</c:v>
                </c:pt>
              </c:strCache>
            </c:strRef>
          </c:cat>
          <c:val>
            <c:numRef>
              <c:f>Income!$B$14:$F$14</c:f>
              <c:numCache>
                <c:formatCode>"₹"\ #,##0.00</c:formatCode>
                <c:ptCount val="5"/>
                <c:pt idx="0">
                  <c:v>1556.5400000000191</c:v>
                </c:pt>
                <c:pt idx="1">
                  <c:v>7490.2200000000057</c:v>
                </c:pt>
                <c:pt idx="2">
                  <c:v>40153.93</c:v>
                </c:pt>
                <c:pt idx="3">
                  <c:v>8760.3999999999887</c:v>
                </c:pt>
                <c:pt idx="4">
                  <c:v>-4437.4399999999896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9-4D0E-B915-1C39512A3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519472"/>
        <c:axId val="2145542512"/>
      </c:lineChart>
      <c:catAx>
        <c:axId val="214551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42512"/>
        <c:crosses val="autoZero"/>
        <c:auto val="1"/>
        <c:lblAlgn val="ctr"/>
        <c:lblOffset val="100"/>
        <c:noMultiLvlLbl val="0"/>
      </c:catAx>
      <c:valAx>
        <c:axId val="21455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1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Income!$A$2</c:f>
              <c:strCache>
                <c:ptCount val="1"/>
                <c:pt idx="0">
                  <c:v>TOTAL REVENUE: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Income!$B$1:$F$1</c:f>
              <c:strCache>
                <c:ptCount val="5"/>
                <c:pt idx="0">
                  <c:v>FY2020</c:v>
                </c:pt>
                <c:pt idx="1">
                  <c:v>FY2021</c:v>
                </c:pt>
                <c:pt idx="2">
                  <c:v>FY2022</c:v>
                </c:pt>
                <c:pt idx="3">
                  <c:v>FY2023</c:v>
                </c:pt>
                <c:pt idx="4">
                  <c:v>FY2024</c:v>
                </c:pt>
              </c:strCache>
            </c:strRef>
          </c:cat>
          <c:val>
            <c:numRef>
              <c:f>Income!$B$2:$F$2</c:f>
              <c:numCache>
                <c:formatCode>"₹"\ #,##0.00</c:formatCode>
                <c:ptCount val="5"/>
                <c:pt idx="0">
                  <c:v>142037.73000000001</c:v>
                </c:pt>
                <c:pt idx="1">
                  <c:v>157690.66</c:v>
                </c:pt>
                <c:pt idx="2">
                  <c:v>246198.63</c:v>
                </c:pt>
                <c:pt idx="3">
                  <c:v>245015.19</c:v>
                </c:pt>
                <c:pt idx="4">
                  <c:v>231074.15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8-4656-8F26-6003D5C12969}"/>
            </c:ext>
          </c:extLst>
        </c:ser>
        <c:ser>
          <c:idx val="1"/>
          <c:order val="1"/>
          <c:tx>
            <c:strRef>
              <c:f>Income!$A$14</c:f>
              <c:strCache>
                <c:ptCount val="1"/>
                <c:pt idx="0">
                  <c:v>NET INCOME: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Income!$B$1:$F$1</c:f>
              <c:strCache>
                <c:ptCount val="5"/>
                <c:pt idx="0">
                  <c:v>FY2020</c:v>
                </c:pt>
                <c:pt idx="1">
                  <c:v>FY2021</c:v>
                </c:pt>
                <c:pt idx="2">
                  <c:v>FY2022</c:v>
                </c:pt>
                <c:pt idx="3">
                  <c:v>FY2023</c:v>
                </c:pt>
                <c:pt idx="4">
                  <c:v>FY2024</c:v>
                </c:pt>
              </c:strCache>
            </c:strRef>
          </c:cat>
          <c:val>
            <c:numRef>
              <c:f>Income!$B$14:$F$14</c:f>
              <c:numCache>
                <c:formatCode>"₹"\ #,##0.00</c:formatCode>
                <c:ptCount val="5"/>
                <c:pt idx="0">
                  <c:v>1556.5400000000191</c:v>
                </c:pt>
                <c:pt idx="1">
                  <c:v>7490.2200000000057</c:v>
                </c:pt>
                <c:pt idx="2">
                  <c:v>40153.93</c:v>
                </c:pt>
                <c:pt idx="3">
                  <c:v>8760.3999999999887</c:v>
                </c:pt>
                <c:pt idx="4">
                  <c:v>-4437.4399999999896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48-4656-8F26-6003D5C12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45537232"/>
        <c:axId val="2145523792"/>
      </c:barChart>
      <c:catAx>
        <c:axId val="214553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23792"/>
        <c:crosses val="autoZero"/>
        <c:auto val="1"/>
        <c:lblAlgn val="ctr"/>
        <c:lblOffset val="100"/>
        <c:noMultiLvlLbl val="0"/>
      </c:catAx>
      <c:valAx>
        <c:axId val="214552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 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3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Forecasting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Income!$A$82</c:f>
              <c:strCache>
                <c:ptCount val="1"/>
                <c:pt idx="0">
                  <c:v>Total 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Income!$B$81:$D$81</c:f>
              <c:numCache>
                <c:formatCode>General</c:formatCode>
                <c:ptCount val="3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</c:numCache>
            </c:numRef>
          </c:cat>
          <c:val>
            <c:numRef>
              <c:f>Income!$B$82:$D$82</c:f>
              <c:numCache>
                <c:formatCode>"₹"\ #,##0.00</c:formatCode>
                <c:ptCount val="3"/>
                <c:pt idx="0">
                  <c:v>284022.48</c:v>
                </c:pt>
                <c:pt idx="1">
                  <c:v>310562.21999999997</c:v>
                </c:pt>
                <c:pt idx="2">
                  <c:v>337101.95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3-4093-BF8D-FA1453451D10}"/>
            </c:ext>
          </c:extLst>
        </c:ser>
        <c:ser>
          <c:idx val="1"/>
          <c:order val="1"/>
          <c:tx>
            <c:strRef>
              <c:f>Income!$A$83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Income!$B$81:$D$81</c:f>
              <c:numCache>
                <c:formatCode>General</c:formatCode>
                <c:ptCount val="3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</c:numCache>
            </c:numRef>
          </c:cat>
          <c:val>
            <c:numRef>
              <c:f>Income!$B$83:$D$83</c:f>
              <c:numCache>
                <c:formatCode>"₹"\ #,##0.00</c:formatCode>
                <c:ptCount val="3"/>
                <c:pt idx="0">
                  <c:v>33986.47</c:v>
                </c:pt>
                <c:pt idx="1">
                  <c:v>34637.620000000003</c:v>
                </c:pt>
                <c:pt idx="2">
                  <c:v>35288.769999999997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3-4093-BF8D-FA1453451D10}"/>
            </c:ext>
          </c:extLst>
        </c:ser>
        <c:ser>
          <c:idx val="2"/>
          <c:order val="2"/>
          <c:tx>
            <c:strRef>
              <c:f>Income!$A$84</c:f>
              <c:strCache>
                <c:ptCount val="1"/>
                <c:pt idx="0">
                  <c:v>Net Income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Income!$B$81:$D$81</c:f>
              <c:numCache>
                <c:formatCode>General</c:formatCode>
                <c:ptCount val="3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</c:numCache>
            </c:numRef>
          </c:cat>
          <c:val>
            <c:numRef>
              <c:f>Income!$B$84:$D$84</c:f>
              <c:numCache>
                <c:formatCode>"₹"\ #,##0.00</c:formatCode>
                <c:ptCount val="3"/>
                <c:pt idx="0">
                  <c:v>7489.39</c:v>
                </c:pt>
                <c:pt idx="1">
                  <c:v>6417.84</c:v>
                </c:pt>
                <c:pt idx="2">
                  <c:v>5345.84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D3-4093-BF8D-FA1453451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1994544"/>
        <c:axId val="2091999344"/>
      </c:barChart>
      <c:catAx>
        <c:axId val="209199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999344"/>
        <c:crosses val="autoZero"/>
        <c:auto val="1"/>
        <c:lblAlgn val="ctr"/>
        <c:lblOffset val="100"/>
        <c:noMultiLvlLbl val="0"/>
      </c:catAx>
      <c:valAx>
        <c:axId val="209199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99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Forecasting</a:t>
            </a:r>
          </a:p>
        </c:rich>
      </c:tx>
      <c:layout>
        <c:manualLayout>
          <c:xMode val="edge"/>
          <c:yMode val="edge"/>
          <c:x val="0.4042082239720034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Income!$A$82</c:f>
              <c:strCache>
                <c:ptCount val="1"/>
                <c:pt idx="0">
                  <c:v>Total 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Income!$B$81:$D$81</c:f>
              <c:numCache>
                <c:formatCode>General</c:formatCode>
                <c:ptCount val="3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</c:numCache>
            </c:numRef>
          </c:cat>
          <c:val>
            <c:numRef>
              <c:f>Income!$B$82:$D$82</c:f>
              <c:numCache>
                <c:formatCode>"₹"\ #,##0.00</c:formatCode>
                <c:ptCount val="3"/>
                <c:pt idx="0">
                  <c:v>284022.48</c:v>
                </c:pt>
                <c:pt idx="1">
                  <c:v>310562.21999999997</c:v>
                </c:pt>
                <c:pt idx="2">
                  <c:v>337101.95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6-4334-B12E-088AB0F72562}"/>
            </c:ext>
          </c:extLst>
        </c:ser>
        <c:ser>
          <c:idx val="1"/>
          <c:order val="1"/>
          <c:tx>
            <c:strRef>
              <c:f>Income!$A$84</c:f>
              <c:strCache>
                <c:ptCount val="1"/>
                <c:pt idx="0">
                  <c:v>Net Income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Income!$B$81:$D$81</c:f>
              <c:numCache>
                <c:formatCode>General</c:formatCode>
                <c:ptCount val="3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</c:numCache>
            </c:numRef>
          </c:cat>
          <c:val>
            <c:numRef>
              <c:f>Income!$B$84:$D$84</c:f>
              <c:numCache>
                <c:formatCode>"₹"\ #,##0.00</c:formatCode>
                <c:ptCount val="3"/>
                <c:pt idx="0">
                  <c:v>7489.39</c:v>
                </c:pt>
                <c:pt idx="1">
                  <c:v>6417.84</c:v>
                </c:pt>
                <c:pt idx="2">
                  <c:v>5345.84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6-4334-B12E-088AB0F72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8758624"/>
        <c:axId val="108781184"/>
      </c:barChart>
      <c:catAx>
        <c:axId val="10875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81184"/>
        <c:crosses val="autoZero"/>
        <c:auto val="1"/>
        <c:lblAlgn val="ctr"/>
        <c:lblOffset val="100"/>
        <c:noMultiLvlLbl val="0"/>
      </c:catAx>
      <c:valAx>
        <c:axId val="1087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'Balance sheet'!$A$14</c:f>
              <c:strCache>
                <c:ptCount val="1"/>
                <c:pt idx="0">
                  <c:v>TOTAL ASSETS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'Balance sheet'!$B$1:$F$1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'Balance sheet'!$B$14:$F$14</c:f>
              <c:numCache>
                <c:formatCode>"₹"\ #,##0.00</c:formatCode>
                <c:ptCount val="5"/>
                <c:pt idx="0">
                  <c:v>249149.12</c:v>
                </c:pt>
                <c:pt idx="1">
                  <c:v>243909.18999999997</c:v>
                </c:pt>
                <c:pt idx="2">
                  <c:v>282421.67</c:v>
                </c:pt>
                <c:pt idx="3">
                  <c:v>285395.78000000003</c:v>
                </c:pt>
                <c:pt idx="4">
                  <c:v>269312.42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1-4355-B43A-7809B3034463}"/>
            </c:ext>
          </c:extLst>
        </c:ser>
        <c:ser>
          <c:idx val="1"/>
          <c:order val="1"/>
          <c:tx>
            <c:strRef>
              <c:f>'Balance sheet'!$A$23</c:f>
              <c:strCache>
                <c:ptCount val="1"/>
                <c:pt idx="0">
                  <c:v>Total Liabilities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'Balance sheet'!$B$1:$F$1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'Balance sheet'!$B$23:$F$23</c:f>
              <c:numCache>
                <c:formatCode>"₹"\ #,##0.00</c:formatCode>
                <c:ptCount val="5"/>
                <c:pt idx="0">
                  <c:v>172986.22</c:v>
                </c:pt>
                <c:pt idx="1">
                  <c:v>166400.74</c:v>
                </c:pt>
                <c:pt idx="2">
                  <c:v>165323.21</c:v>
                </c:pt>
                <c:pt idx="3">
                  <c:v>180220.57</c:v>
                </c:pt>
                <c:pt idx="4">
                  <c:v>176879.68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1-4355-B43A-7809B3034463}"/>
            </c:ext>
          </c:extLst>
        </c:ser>
        <c:ser>
          <c:idx val="2"/>
          <c:order val="2"/>
          <c:tx>
            <c:strRef>
              <c:f>'Balance sheet'!$A$29</c:f>
              <c:strCache>
                <c:ptCount val="1"/>
                <c:pt idx="0">
                  <c:v>Total Equity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'Balance sheet'!$B$1:$F$1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'Balance sheet'!$B$29:$F$29</c:f>
              <c:numCache>
                <c:formatCode>"₹"\ #,##0.00</c:formatCode>
                <c:ptCount val="5"/>
                <c:pt idx="0">
                  <c:v>76162.900000000009</c:v>
                </c:pt>
                <c:pt idx="1">
                  <c:v>77508.449999999983</c:v>
                </c:pt>
                <c:pt idx="2">
                  <c:v>117098.46</c:v>
                </c:pt>
                <c:pt idx="3">
                  <c:v>105175.21</c:v>
                </c:pt>
                <c:pt idx="4">
                  <c:v>92432.739999999991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F1-4355-B43A-7809B3034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3513888"/>
        <c:axId val="2133516768"/>
      </c:barChart>
      <c:catAx>
        <c:axId val="21335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516768"/>
        <c:crosses val="autoZero"/>
        <c:auto val="1"/>
        <c:lblAlgn val="ctr"/>
        <c:lblOffset val="100"/>
        <c:noMultiLvlLbl val="0"/>
      </c:catAx>
      <c:valAx>
        <c:axId val="213351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51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15</xdr:row>
      <xdr:rowOff>148870</xdr:rowOff>
    </xdr:from>
    <xdr:to>
      <xdr:col>7</xdr:col>
      <xdr:colOff>451554</xdr:colOff>
      <xdr:row>36</xdr:row>
      <xdr:rowOff>126999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7CDAF0-323B-4216-6DCD-9D1A02F56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578554</xdr:colOff>
      <xdr:row>1</xdr:row>
      <xdr:rowOff>7760</xdr:rowOff>
    </xdr:from>
    <xdr:to>
      <xdr:col>17</xdr:col>
      <xdr:colOff>380999</xdr:colOff>
      <xdr:row>16</xdr:row>
      <xdr:rowOff>49389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F1CE30-D0ED-93C6-E229-91270ECC5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578555</xdr:colOff>
      <xdr:row>19</xdr:row>
      <xdr:rowOff>0</xdr:rowOff>
    </xdr:from>
    <xdr:to>
      <xdr:col>17</xdr:col>
      <xdr:colOff>395110</xdr:colOff>
      <xdr:row>33</xdr:row>
      <xdr:rowOff>127001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4073B7-C1E5-5BF7-A141-9AE7C2626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317501</xdr:colOff>
      <xdr:row>81</xdr:row>
      <xdr:rowOff>99483</xdr:rowOff>
    </xdr:from>
    <xdr:to>
      <xdr:col>15</xdr:col>
      <xdr:colOff>402168</xdr:colOff>
      <xdr:row>96</xdr:row>
      <xdr:rowOff>91017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62FBAF-CADB-A559-FF86-D01D84426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126999</xdr:colOff>
      <xdr:row>85</xdr:row>
      <xdr:rowOff>71262</xdr:rowOff>
    </xdr:from>
    <xdr:to>
      <xdr:col>3</xdr:col>
      <xdr:colOff>825499</xdr:colOff>
      <xdr:row>100</xdr:row>
      <xdr:rowOff>62796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00B860-EC6B-82CD-C302-DB6C083E1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458611</xdr:colOff>
      <xdr:row>3</xdr:row>
      <xdr:rowOff>42333</xdr:rowOff>
    </xdr:from>
    <xdr:to>
      <xdr:col>17</xdr:col>
      <xdr:colOff>395110</xdr:colOff>
      <xdr:row>26</xdr:row>
      <xdr:rowOff>21167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EF2D9-9B79-1353-CA12-8649DA695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447304</xdr:colOff>
      <xdr:row>1</xdr:row>
      <xdr:rowOff>0</xdr:rowOff>
    </xdr:from>
    <xdr:to>
      <xdr:col>15</xdr:col>
      <xdr:colOff>313871</xdr:colOff>
      <xdr:row>31</xdr:row>
      <xdr:rowOff>163285</xdr:rowOff>
    </xdr:to>
    <xdr:pic>
      <xdr:nvPicPr>
        <xdr:cNvPr id="2" name="Picture 1" descr="Output image">
          <a:extLst>
            <a:ext uri="{FF2B5EF4-FFF2-40B4-BE49-F238E27FC236}">
              <a16:creationId xmlns:a16="http://schemas.microsoft.com/office/drawing/2014/main" id="{9FA614E0-EA2A-898B-A0B9-E8E42E43D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604" y="203200"/>
          <a:ext cx="4743367" cy="5700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F3BE2-BEE3-4C55-B167-75C226414CE2}">
  <dimension ref="A1:V30"/>
  <sheetViews>
    <sheetView workbookViewId="0">
      <selection activeCell="G8" sqref="G8"/>
    </sheetView>
  </sheetViews>
  <sheetFormatPr defaultRowHeight="14.5" x14ac:dyDescent="0.35"/>
  <sheetData>
    <row r="1" spans="1:22" ht="60" x14ac:dyDescent="1.1499999999999999">
      <c r="A1" s="1" t="s">
        <v>0</v>
      </c>
      <c r="B1" s="2"/>
      <c r="C1" s="2"/>
      <c r="D1" s="2"/>
      <c r="E1" s="2"/>
      <c r="F1" s="2"/>
      <c r="G1" s="2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x14ac:dyDescent="0.35">
      <c r="A2" s="3"/>
      <c r="B2" s="3"/>
      <c r="C2" s="3"/>
      <c r="D2" s="3"/>
      <c r="E2" s="3"/>
      <c r="F2" s="3"/>
      <c r="G2" s="3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spans="1:22" ht="25.5" x14ac:dyDescent="0.55000000000000004">
      <c r="A3" s="4" t="s">
        <v>1</v>
      </c>
      <c r="B3" s="5"/>
      <c r="C3" s="5"/>
      <c r="D3" s="5"/>
      <c r="E3" s="5"/>
      <c r="F3" s="5"/>
      <c r="G3" s="5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x14ac:dyDescent="0.3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x14ac:dyDescent="0.3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x14ac:dyDescent="0.3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7" spans="1:22" x14ac:dyDescent="0.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spans="1:22" x14ac:dyDescent="0.3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 spans="1:22" x14ac:dyDescent="0.3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 spans="1:22" x14ac:dyDescent="0.3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spans="1:22" x14ac:dyDescent="0.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1:22" x14ac:dyDescent="0.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2" x14ac:dyDescent="0.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spans="1:22" x14ac:dyDescent="0.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2" x14ac:dyDescent="0.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 x14ac:dyDescent="0.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 x14ac:dyDescent="0.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 x14ac:dyDescent="0.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1:22" x14ac:dyDescent="0.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 x14ac:dyDescent="0.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x14ac:dyDescent="0.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x14ac:dyDescent="0.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1:22" x14ac:dyDescent="0.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1:22" x14ac:dyDescent="0.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1:22" x14ac:dyDescent="0.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1:22" x14ac:dyDescent="0.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1:22" x14ac:dyDescent="0.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1:22" x14ac:dyDescent="0.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D1D13-1FAE-4546-B60F-B476F3E071E9}">
  <dimension ref="A1:W107"/>
  <sheetViews>
    <sheetView tabSelected="1" zoomScale="80" zoomScaleNormal="80" workbookViewId="0">
      <selection activeCell="I11" sqref="I11"/>
    </sheetView>
  </sheetViews>
  <sheetFormatPr defaultRowHeight="14.5" x14ac:dyDescent="0.35"/>
  <cols>
    <col min="1" max="1" width="28.81640625" customWidth="1"/>
    <col min="2" max="2" width="13.453125" customWidth="1"/>
    <col min="3" max="3" width="13.26953125" customWidth="1"/>
    <col min="4" max="4" width="13.1796875" customWidth="1"/>
    <col min="5" max="5" width="13.36328125" customWidth="1"/>
    <col min="6" max="6" width="13.08984375" customWidth="1"/>
    <col min="8" max="8" width="13.90625" customWidth="1"/>
    <col min="14" max="14" width="12.08984375" customWidth="1"/>
    <col min="16" max="16" width="11.453125" customWidth="1"/>
  </cols>
  <sheetData>
    <row r="1" spans="1:23" ht="15" x14ac:dyDescent="0.35">
      <c r="A1" s="8" t="s">
        <v>12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12"/>
      <c r="H1" s="5" t="s">
        <v>183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 x14ac:dyDescent="0.35">
      <c r="A2" s="6" t="s">
        <v>13</v>
      </c>
      <c r="B2" s="10">
        <v>142037.73000000001</v>
      </c>
      <c r="C2" s="10">
        <v>157690.66</v>
      </c>
      <c r="D2" s="10">
        <v>246198.63</v>
      </c>
      <c r="E2" s="10">
        <v>245015.19</v>
      </c>
      <c r="F2" s="10">
        <v>231074.15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x14ac:dyDescent="0.35">
      <c r="A3" s="7" t="s">
        <v>7</v>
      </c>
      <c r="B3" s="9">
        <v>58039.99</v>
      </c>
      <c r="C3" s="9">
        <v>55423.38</v>
      </c>
      <c r="D3" s="9">
        <v>91076.61</v>
      </c>
      <c r="E3" s="9">
        <v>116597.19</v>
      </c>
      <c r="F3" s="9">
        <v>97506.39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1:23" x14ac:dyDescent="0.35">
      <c r="A4" s="7" t="s">
        <v>8</v>
      </c>
      <c r="B4" s="9">
        <v>5319.92</v>
      </c>
      <c r="C4" s="9">
        <v>5788.48</v>
      </c>
      <c r="D4" s="9">
        <v>8028.29</v>
      </c>
      <c r="E4" s="9">
        <v>9526.91</v>
      </c>
      <c r="F4" s="9">
        <v>10071.85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spans="1:23" x14ac:dyDescent="0.35">
      <c r="A5" s="7" t="s">
        <v>9</v>
      </c>
      <c r="B5" s="9">
        <v>18533.580000000002</v>
      </c>
      <c r="C5" s="9">
        <v>19908.810000000001</v>
      </c>
      <c r="D5" s="9">
        <v>23264.1</v>
      </c>
      <c r="E5" s="9">
        <v>22419.32</v>
      </c>
      <c r="F5" s="9">
        <v>24509.58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1:23" x14ac:dyDescent="0.35">
      <c r="A6" s="7" t="s">
        <v>10</v>
      </c>
      <c r="B6" s="9">
        <v>15599.07</v>
      </c>
      <c r="C6" s="9">
        <v>16923.93</v>
      </c>
      <c r="D6" s="9">
        <v>27445.67</v>
      </c>
      <c r="E6" s="9">
        <v>25519.919999999998</v>
      </c>
      <c r="F6" s="9">
        <v>27155.29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1:23" x14ac:dyDescent="0.35">
      <c r="A7" s="7" t="s">
        <v>11</v>
      </c>
      <c r="B7" s="9">
        <v>29965.74</v>
      </c>
      <c r="C7" s="9">
        <v>28962.02</v>
      </c>
      <c r="D7" s="9">
        <v>31594.02</v>
      </c>
      <c r="E7" s="9">
        <v>37082.83</v>
      </c>
      <c r="F7" s="9">
        <v>55588.35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23" x14ac:dyDescent="0.35">
      <c r="A8" s="6" t="s">
        <v>14</v>
      </c>
      <c r="B8" s="10">
        <f>B2-B3-B4-B5-B6-B7</f>
        <v>14579.430000000018</v>
      </c>
      <c r="C8" s="10">
        <f t="shared" ref="C8:F8" si="0">C2-C3-C4-C5-C6-C7</f>
        <v>30684.040000000005</v>
      </c>
      <c r="D8" s="10">
        <f t="shared" si="0"/>
        <v>64789.94</v>
      </c>
      <c r="E8" s="10">
        <f t="shared" si="0"/>
        <v>33869.01999999999</v>
      </c>
      <c r="F8" s="10">
        <f t="shared" si="0"/>
        <v>16242.69000000001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23" x14ac:dyDescent="0.35">
      <c r="A9" s="7" t="s">
        <v>15</v>
      </c>
      <c r="B9" s="9">
        <v>8440.73</v>
      </c>
      <c r="C9" s="9">
        <v>9233.64</v>
      </c>
      <c r="D9" s="9">
        <v>9100.8700000000008</v>
      </c>
      <c r="E9" s="9">
        <v>9335.2000000000007</v>
      </c>
      <c r="F9" s="9">
        <v>9882.16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 x14ac:dyDescent="0.35">
      <c r="A10" s="6" t="s">
        <v>16</v>
      </c>
      <c r="B10" s="10">
        <f>B8-B9</f>
        <v>6138.7000000000189</v>
      </c>
      <c r="C10" s="10">
        <f t="shared" ref="C10:F10" si="1">C8-C9</f>
        <v>21450.400000000005</v>
      </c>
      <c r="D10" s="10">
        <f t="shared" si="1"/>
        <v>55689.07</v>
      </c>
      <c r="E10" s="10">
        <f t="shared" si="1"/>
        <v>24533.819999999989</v>
      </c>
      <c r="F10" s="10">
        <f t="shared" si="1"/>
        <v>6360.5300000000097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x14ac:dyDescent="0.35">
      <c r="A11" s="7" t="s">
        <v>17</v>
      </c>
      <c r="B11" s="9">
        <v>7533.46</v>
      </c>
      <c r="C11" s="9">
        <v>7606.71</v>
      </c>
      <c r="D11" s="9">
        <v>5462.2</v>
      </c>
      <c r="E11" s="9">
        <v>6298.7</v>
      </c>
      <c r="F11" s="9">
        <v>7507.57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spans="1:23" x14ac:dyDescent="0.35">
      <c r="A12" s="6" t="s">
        <v>18</v>
      </c>
      <c r="B12" s="10">
        <f>B10-B11</f>
        <v>-1394.7599999999811</v>
      </c>
      <c r="C12" s="10">
        <f t="shared" ref="C12:F12" si="2">C10-C11</f>
        <v>13843.690000000006</v>
      </c>
      <c r="D12" s="10">
        <f t="shared" si="2"/>
        <v>50226.87</v>
      </c>
      <c r="E12" s="10">
        <f t="shared" si="2"/>
        <v>18235.119999999988</v>
      </c>
      <c r="F12" s="10">
        <f t="shared" si="2"/>
        <v>-1147.03999999999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spans="1:23" x14ac:dyDescent="0.35">
      <c r="A13" s="7" t="s">
        <v>19</v>
      </c>
      <c r="B13" s="9">
        <v>-2951.3</v>
      </c>
      <c r="C13" s="9">
        <v>6353.47</v>
      </c>
      <c r="D13" s="9">
        <v>10072.94</v>
      </c>
      <c r="E13" s="9">
        <v>9474.7199999999993</v>
      </c>
      <c r="F13" s="9">
        <v>3290.4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spans="1:23" x14ac:dyDescent="0.35">
      <c r="A14" s="13" t="s">
        <v>20</v>
      </c>
      <c r="B14" s="14">
        <f>B12-B13</f>
        <v>1556.5400000000191</v>
      </c>
      <c r="C14" s="14">
        <f t="shared" ref="C14:F14" si="3">C12-C13</f>
        <v>7490.2200000000057</v>
      </c>
      <c r="D14" s="14">
        <f t="shared" si="3"/>
        <v>40153.93</v>
      </c>
      <c r="E14" s="14">
        <f t="shared" si="3"/>
        <v>8760.3999999999887</v>
      </c>
      <c r="F14" s="14">
        <f t="shared" si="3"/>
        <v>-4437.4399999999896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spans="1:23" x14ac:dyDescent="0.3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1:23" x14ac:dyDescent="0.3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1:23" x14ac:dyDescent="0.3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spans="1:23" x14ac:dyDescent="0.3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spans="1:23" x14ac:dyDescent="0.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1:23" x14ac:dyDescent="0.3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spans="1:23" x14ac:dyDescent="0.3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spans="1:23" x14ac:dyDescent="0.3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spans="1:23" x14ac:dyDescent="0.3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spans="1:23" x14ac:dyDescent="0.3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:23" x14ac:dyDescent="0.3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spans="1:23" x14ac:dyDescent="0.3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spans="1:23" x14ac:dyDescent="0.3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spans="1:23" x14ac:dyDescent="0.3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spans="1:23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 spans="1:23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 spans="1:23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 spans="1:23" x14ac:dyDescent="0.3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spans="1:23" x14ac:dyDescent="0.3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spans="1:23" x14ac:dyDescent="0.3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r="35" spans="1:23" x14ac:dyDescent="0.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 spans="1:23" x14ac:dyDescent="0.3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7" spans="1:23" x14ac:dyDescent="0.3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 spans="1:23" x14ac:dyDescent="0.3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r="39" spans="1:23" x14ac:dyDescent="0.3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r="40" spans="1:23" x14ac:dyDescent="0.3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 spans="1:23" x14ac:dyDescent="0.3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r="42" spans="1:23" x14ac:dyDescent="0.3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</row>
    <row r="43" spans="1:23" ht="15.5" x14ac:dyDescent="0.35">
      <c r="A43" s="16" t="s">
        <v>21</v>
      </c>
      <c r="B43" s="17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9"/>
      <c r="Q43" s="12"/>
      <c r="R43" s="12"/>
      <c r="S43" s="12"/>
      <c r="T43" s="12"/>
      <c r="U43" s="12"/>
      <c r="V43" s="12"/>
      <c r="W43" s="12"/>
    </row>
    <row r="44" spans="1:23" ht="15.5" x14ac:dyDescent="0.35">
      <c r="A44" s="16" t="s">
        <v>22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  <c r="Q44" s="12"/>
      <c r="R44" s="12"/>
      <c r="S44" s="12"/>
      <c r="T44" s="12"/>
      <c r="U44" s="12"/>
      <c r="V44" s="12"/>
      <c r="W44" s="12"/>
    </row>
    <row r="45" spans="1:23" ht="15.5" x14ac:dyDescent="0.35">
      <c r="A45" s="20" t="s">
        <v>32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9"/>
      <c r="Q45" s="12"/>
      <c r="R45" s="12"/>
      <c r="S45" s="12"/>
      <c r="T45" s="12"/>
      <c r="U45" s="12"/>
      <c r="V45" s="12"/>
      <c r="W45" s="12"/>
    </row>
    <row r="46" spans="1:23" ht="15.5" x14ac:dyDescent="0.35">
      <c r="A46" s="20" t="s">
        <v>33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9"/>
      <c r="Q46" s="12"/>
      <c r="R46" s="12"/>
      <c r="S46" s="12"/>
      <c r="T46" s="12"/>
      <c r="U46" s="12"/>
      <c r="V46" s="12"/>
      <c r="W46" s="12"/>
    </row>
    <row r="47" spans="1:23" ht="15.5" x14ac:dyDescent="0.3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9"/>
      <c r="Q47" s="12"/>
      <c r="R47" s="12"/>
      <c r="S47" s="12"/>
      <c r="T47" s="12"/>
      <c r="U47" s="12"/>
      <c r="V47" s="12"/>
      <c r="W47" s="12"/>
    </row>
    <row r="48" spans="1:23" ht="15.5" x14ac:dyDescent="0.35">
      <c r="A48" s="16" t="s">
        <v>23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9"/>
      <c r="Q48" s="12"/>
      <c r="R48" s="12"/>
      <c r="S48" s="12"/>
      <c r="T48" s="12"/>
      <c r="U48" s="12"/>
      <c r="V48" s="12"/>
      <c r="W48" s="12"/>
    </row>
    <row r="49" spans="1:23" ht="15.5" x14ac:dyDescent="0.35">
      <c r="A49" s="20" t="s">
        <v>34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9"/>
      <c r="Q49" s="12"/>
      <c r="R49" s="12"/>
      <c r="S49" s="12"/>
      <c r="T49" s="12"/>
      <c r="U49" s="12"/>
      <c r="V49" s="12"/>
      <c r="W49" s="12"/>
    </row>
    <row r="50" spans="1:23" ht="15.5" x14ac:dyDescent="0.35">
      <c r="A50" s="20" t="s">
        <v>35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9"/>
      <c r="Q50" s="12"/>
      <c r="R50" s="12"/>
      <c r="S50" s="12"/>
      <c r="T50" s="12"/>
      <c r="U50" s="12"/>
      <c r="V50" s="12"/>
      <c r="W50" s="12"/>
    </row>
    <row r="51" spans="1:23" ht="15.5" x14ac:dyDescent="0.35">
      <c r="A51" s="20" t="s">
        <v>36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9"/>
      <c r="Q51" s="12"/>
      <c r="R51" s="12"/>
      <c r="S51" s="12"/>
      <c r="T51" s="12"/>
      <c r="U51" s="12"/>
      <c r="V51" s="12"/>
      <c r="W51" s="12"/>
    </row>
    <row r="52" spans="1:23" ht="15.5" x14ac:dyDescent="0.3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9"/>
      <c r="Q52" s="12"/>
      <c r="R52" s="12"/>
      <c r="S52" s="12"/>
      <c r="T52" s="12"/>
      <c r="U52" s="12"/>
      <c r="V52" s="12"/>
      <c r="W52" s="12"/>
    </row>
    <row r="53" spans="1:23" ht="15.5" x14ac:dyDescent="0.35">
      <c r="A53" s="16" t="s">
        <v>24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9"/>
      <c r="Q53" s="12"/>
      <c r="R53" s="12"/>
      <c r="S53" s="12"/>
      <c r="T53" s="12"/>
      <c r="U53" s="12"/>
      <c r="V53" s="12"/>
      <c r="W53" s="12"/>
    </row>
    <row r="54" spans="1:23" ht="15.5" x14ac:dyDescent="0.35">
      <c r="A54" s="20" t="s">
        <v>37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9"/>
      <c r="Q54" s="12"/>
      <c r="R54" s="12"/>
      <c r="S54" s="12"/>
      <c r="T54" s="12"/>
      <c r="U54" s="12"/>
      <c r="V54" s="12"/>
      <c r="W54" s="12"/>
    </row>
    <row r="55" spans="1:23" ht="15.5" x14ac:dyDescent="0.35">
      <c r="A55" s="20" t="s">
        <v>38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9"/>
      <c r="Q55" s="12"/>
      <c r="R55" s="12"/>
      <c r="S55" s="12"/>
      <c r="T55" s="12"/>
      <c r="U55" s="12"/>
      <c r="V55" s="12"/>
      <c r="W55" s="12"/>
    </row>
    <row r="56" spans="1:23" ht="15.5" x14ac:dyDescent="0.35">
      <c r="A56" s="20" t="s">
        <v>39</v>
      </c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9"/>
      <c r="Q56" s="12"/>
      <c r="R56" s="12"/>
      <c r="S56" s="12"/>
      <c r="T56" s="12"/>
      <c r="U56" s="12"/>
      <c r="V56" s="12"/>
      <c r="W56" s="12"/>
    </row>
    <row r="57" spans="1:23" ht="15.5" x14ac:dyDescent="0.3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9"/>
      <c r="Q57" s="12"/>
      <c r="R57" s="12"/>
      <c r="S57" s="12"/>
      <c r="T57" s="12"/>
      <c r="U57" s="12"/>
      <c r="V57" s="12"/>
      <c r="W57" s="12"/>
    </row>
    <row r="58" spans="1:23" ht="15.5" x14ac:dyDescent="0.3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9"/>
      <c r="Q58" s="12"/>
      <c r="R58" s="12"/>
      <c r="S58" s="12"/>
      <c r="T58" s="12"/>
      <c r="U58" s="12"/>
      <c r="V58" s="12"/>
      <c r="W58" s="12"/>
    </row>
    <row r="59" spans="1:23" ht="15.5" x14ac:dyDescent="0.35">
      <c r="A59" s="16" t="s">
        <v>25</v>
      </c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9"/>
      <c r="Q59" s="12"/>
      <c r="R59" s="12"/>
      <c r="S59" s="12"/>
      <c r="T59" s="12"/>
      <c r="U59" s="12"/>
      <c r="V59" s="12"/>
      <c r="W59" s="12"/>
    </row>
    <row r="60" spans="1:23" ht="15.5" x14ac:dyDescent="0.35">
      <c r="A60" s="16" t="s">
        <v>26</v>
      </c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9"/>
      <c r="Q60" s="12"/>
      <c r="R60" s="12"/>
      <c r="S60" s="12"/>
      <c r="T60" s="12"/>
      <c r="U60" s="12"/>
      <c r="V60" s="12"/>
      <c r="W60" s="12"/>
    </row>
    <row r="61" spans="1:23" ht="15.5" x14ac:dyDescent="0.35">
      <c r="A61" s="20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9"/>
      <c r="Q61" s="12"/>
      <c r="R61" s="12"/>
      <c r="S61" s="12"/>
      <c r="T61" s="12"/>
      <c r="U61" s="12"/>
      <c r="V61" s="12"/>
      <c r="W61" s="12"/>
    </row>
    <row r="62" spans="1:23" ht="15.5" x14ac:dyDescent="0.35">
      <c r="A62" s="20" t="s">
        <v>40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9"/>
      <c r="Q62" s="12"/>
      <c r="R62" s="12"/>
      <c r="S62" s="12"/>
      <c r="T62" s="12"/>
      <c r="U62" s="12"/>
      <c r="V62" s="12"/>
      <c r="W62" s="12"/>
    </row>
    <row r="63" spans="1:23" ht="15.5" x14ac:dyDescent="0.35">
      <c r="A63" s="20" t="s">
        <v>41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9"/>
      <c r="Q63" s="12"/>
      <c r="R63" s="12"/>
      <c r="S63" s="12"/>
      <c r="T63" s="12"/>
      <c r="U63" s="12"/>
      <c r="V63" s="12"/>
      <c r="W63" s="12"/>
    </row>
    <row r="64" spans="1:23" ht="15.5" x14ac:dyDescent="0.3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9"/>
      <c r="Q64" s="12"/>
      <c r="R64" s="12"/>
      <c r="S64" s="12"/>
      <c r="T64" s="12"/>
      <c r="U64" s="12"/>
      <c r="V64" s="12"/>
      <c r="W64" s="12"/>
    </row>
    <row r="65" spans="1:23" ht="15.5" x14ac:dyDescent="0.35">
      <c r="A65" s="16" t="s">
        <v>27</v>
      </c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9"/>
      <c r="Q65" s="12"/>
      <c r="R65" s="12"/>
      <c r="S65" s="12"/>
      <c r="T65" s="12"/>
      <c r="U65" s="12"/>
      <c r="V65" s="12"/>
      <c r="W65" s="12"/>
    </row>
    <row r="66" spans="1:23" ht="15.5" x14ac:dyDescent="0.35">
      <c r="A66" s="20" t="s">
        <v>42</v>
      </c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9"/>
      <c r="Q66" s="12"/>
      <c r="R66" s="12"/>
      <c r="S66" s="12"/>
      <c r="T66" s="12"/>
      <c r="U66" s="12"/>
      <c r="V66" s="12"/>
      <c r="W66" s="12"/>
    </row>
    <row r="67" spans="1:23" ht="15.5" x14ac:dyDescent="0.35">
      <c r="A67" s="20" t="s">
        <v>43</v>
      </c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9"/>
      <c r="Q67" s="12"/>
      <c r="R67" s="12"/>
      <c r="S67" s="12"/>
      <c r="T67" s="12"/>
      <c r="U67" s="12"/>
      <c r="V67" s="12"/>
      <c r="W67" s="12"/>
    </row>
    <row r="68" spans="1:23" ht="15.5" x14ac:dyDescent="0.3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9"/>
      <c r="Q68" s="12"/>
      <c r="R68" s="12"/>
      <c r="S68" s="12"/>
      <c r="T68" s="12"/>
      <c r="U68" s="12"/>
      <c r="V68" s="12"/>
      <c r="W68" s="12"/>
    </row>
    <row r="69" spans="1:23" ht="15.5" x14ac:dyDescent="0.35">
      <c r="A69" s="16" t="s">
        <v>28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9"/>
      <c r="Q69" s="12"/>
      <c r="R69" s="12"/>
      <c r="S69" s="12"/>
      <c r="T69" s="12"/>
      <c r="U69" s="12"/>
      <c r="V69" s="12"/>
      <c r="W69" s="12"/>
    </row>
    <row r="70" spans="1:23" ht="15.5" x14ac:dyDescent="0.35">
      <c r="A70" s="20" t="s">
        <v>44</v>
      </c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9"/>
      <c r="Q70" s="12"/>
      <c r="R70" s="12"/>
      <c r="S70" s="12"/>
      <c r="T70" s="12"/>
      <c r="U70" s="12"/>
      <c r="V70" s="12"/>
      <c r="W70" s="12"/>
    </row>
    <row r="71" spans="1:23" ht="15.5" x14ac:dyDescent="0.3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9"/>
      <c r="Q71" s="12"/>
      <c r="R71" s="12"/>
      <c r="S71" s="12"/>
      <c r="T71" s="12"/>
      <c r="U71" s="12"/>
      <c r="V71" s="12"/>
      <c r="W71" s="12"/>
    </row>
    <row r="72" spans="1:23" ht="15.5" x14ac:dyDescent="0.35">
      <c r="A72" s="16" t="s">
        <v>29</v>
      </c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9"/>
      <c r="Q72" s="12"/>
      <c r="R72" s="12"/>
      <c r="S72" s="12"/>
      <c r="T72" s="12"/>
      <c r="U72" s="12"/>
      <c r="V72" s="12"/>
      <c r="W72" s="12"/>
    </row>
    <row r="73" spans="1:23" ht="15.5" x14ac:dyDescent="0.35">
      <c r="A73" s="20" t="s">
        <v>45</v>
      </c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9"/>
      <c r="Q73" s="12"/>
      <c r="R73" s="12"/>
      <c r="S73" s="12"/>
      <c r="T73" s="12"/>
      <c r="U73" s="12"/>
      <c r="V73" s="12"/>
      <c r="W73" s="12"/>
    </row>
    <row r="74" spans="1:23" ht="15.5" x14ac:dyDescent="0.3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9"/>
      <c r="Q74" s="12"/>
      <c r="R74" s="12"/>
      <c r="S74" s="12"/>
      <c r="T74" s="12"/>
      <c r="U74" s="12"/>
      <c r="V74" s="12"/>
      <c r="W74" s="12"/>
    </row>
    <row r="75" spans="1:23" ht="15.5" x14ac:dyDescent="0.35">
      <c r="A75" s="16" t="s">
        <v>30</v>
      </c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9"/>
      <c r="Q75" s="12"/>
      <c r="R75" s="12"/>
      <c r="S75" s="12"/>
      <c r="T75" s="12"/>
      <c r="U75" s="12"/>
      <c r="V75" s="12"/>
      <c r="W75" s="12"/>
    </row>
    <row r="76" spans="1:23" ht="15.5" x14ac:dyDescent="0.35">
      <c r="A76" s="20" t="s">
        <v>31</v>
      </c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9"/>
      <c r="Q76" s="12"/>
      <c r="R76" s="12"/>
      <c r="S76" s="12"/>
      <c r="T76" s="12"/>
      <c r="U76" s="12"/>
      <c r="V76" s="12"/>
      <c r="W76" s="12"/>
    </row>
    <row r="77" spans="1:23" x14ac:dyDescent="0.3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</row>
    <row r="78" spans="1:23" x14ac:dyDescent="0.3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</row>
    <row r="79" spans="1:23" ht="25" x14ac:dyDescent="0.5">
      <c r="A79" s="25" t="s">
        <v>46</v>
      </c>
      <c r="B79" s="26"/>
      <c r="C79" s="26"/>
      <c r="D79" s="26"/>
      <c r="E79" s="26"/>
      <c r="F79" s="26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r="80" spans="1:23" x14ac:dyDescent="0.3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r="81" spans="1:23" x14ac:dyDescent="0.35">
      <c r="A81" s="23" t="s">
        <v>50</v>
      </c>
      <c r="B81" s="21">
        <v>2025</v>
      </c>
      <c r="C81" s="21">
        <v>2026</v>
      </c>
      <c r="D81" s="21">
        <v>2027</v>
      </c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r="82" spans="1:23" x14ac:dyDescent="0.35">
      <c r="A82" s="24" t="s">
        <v>47</v>
      </c>
      <c r="B82" s="22">
        <v>284022.48</v>
      </c>
      <c r="C82" s="22">
        <v>310562.21999999997</v>
      </c>
      <c r="D82" s="22">
        <v>337101.95</v>
      </c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</row>
    <row r="83" spans="1:23" x14ac:dyDescent="0.35">
      <c r="A83" s="24" t="s">
        <v>48</v>
      </c>
      <c r="B83" s="22">
        <v>33986.47</v>
      </c>
      <c r="C83" s="22">
        <v>34637.620000000003</v>
      </c>
      <c r="D83" s="22">
        <v>35288.769999999997</v>
      </c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r="84" spans="1:23" x14ac:dyDescent="0.35">
      <c r="A84" s="24" t="s">
        <v>49</v>
      </c>
      <c r="B84" s="22">
        <v>7489.39</v>
      </c>
      <c r="C84" s="22">
        <v>6417.84</v>
      </c>
      <c r="D84" s="22">
        <v>5345.84</v>
      </c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</row>
    <row r="85" spans="1:23" x14ac:dyDescent="0.3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</row>
    <row r="86" spans="1:23" x14ac:dyDescent="0.3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</row>
    <row r="87" spans="1:23" x14ac:dyDescent="0.3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</row>
    <row r="88" spans="1:23" x14ac:dyDescent="0.3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</row>
    <row r="89" spans="1:23" x14ac:dyDescent="0.3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</row>
    <row r="90" spans="1:23" x14ac:dyDescent="0.3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r="91" spans="1:23" x14ac:dyDescent="0.3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r="92" spans="1:23" x14ac:dyDescent="0.3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</row>
    <row r="93" spans="1:23" x14ac:dyDescent="0.3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</row>
    <row r="94" spans="1:23" x14ac:dyDescent="0.3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</row>
    <row r="95" spans="1:23" x14ac:dyDescent="0.3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</row>
    <row r="96" spans="1:23" x14ac:dyDescent="0.3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</row>
    <row r="97" spans="1:23" x14ac:dyDescent="0.3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</row>
    <row r="98" spans="1:23" x14ac:dyDescent="0.3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</row>
    <row r="99" spans="1:23" x14ac:dyDescent="0.3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</row>
    <row r="100" spans="1:23" x14ac:dyDescent="0.3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</row>
    <row r="101" spans="1:23" x14ac:dyDescent="0.3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</row>
    <row r="102" spans="1:23" x14ac:dyDescent="0.3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</row>
    <row r="103" spans="1:23" x14ac:dyDescent="0.3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r="104" spans="1:23" x14ac:dyDescent="0.3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  <row r="105" spans="1:23" x14ac:dyDescent="0.3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r="106" spans="1:23" x14ac:dyDescent="0.3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r="107" spans="1:23" x14ac:dyDescent="0.3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2D24D-CAD0-42F8-AC53-6861F5C5EDAA}">
  <dimension ref="A1:N149"/>
  <sheetViews>
    <sheetView zoomScale="90" zoomScaleNormal="90" workbookViewId="0">
      <selection activeCell="D89" sqref="D89"/>
    </sheetView>
  </sheetViews>
  <sheetFormatPr defaultRowHeight="14" x14ac:dyDescent="0.3"/>
  <cols>
    <col min="1" max="1" width="37.54296875" style="49" customWidth="1"/>
    <col min="2" max="3" width="13.453125" style="49" customWidth="1"/>
    <col min="4" max="4" width="13.90625" style="49" customWidth="1"/>
    <col min="5" max="5" width="13.1796875" style="49" customWidth="1"/>
    <col min="6" max="6" width="13.81640625" style="49" customWidth="1"/>
    <col min="7" max="16384" width="8.7265625" style="49"/>
  </cols>
  <sheetData>
    <row r="1" spans="1:6" ht="18" thickBot="1" x14ac:dyDescent="0.35">
      <c r="A1" s="46" t="s">
        <v>50</v>
      </c>
      <c r="B1" s="47">
        <v>2020</v>
      </c>
      <c r="C1" s="47">
        <v>2021</v>
      </c>
      <c r="D1" s="47">
        <v>2022</v>
      </c>
      <c r="E1" s="47">
        <v>2023</v>
      </c>
      <c r="F1" s="48">
        <v>2024</v>
      </c>
    </row>
    <row r="2" spans="1:6" x14ac:dyDescent="0.3">
      <c r="A2" s="50" t="s">
        <v>66</v>
      </c>
      <c r="B2" s="51">
        <v>11486.59</v>
      </c>
      <c r="C2" s="51">
        <v>13001.07</v>
      </c>
      <c r="D2" s="51">
        <v>24423.35</v>
      </c>
      <c r="E2" s="51">
        <v>16987.32</v>
      </c>
      <c r="F2" s="52">
        <v>9408.94</v>
      </c>
    </row>
    <row r="3" spans="1:6" x14ac:dyDescent="0.3">
      <c r="A3" s="53" t="s">
        <v>67</v>
      </c>
      <c r="B3" s="54">
        <v>7884.91</v>
      </c>
      <c r="C3" s="54">
        <v>9539.84</v>
      </c>
      <c r="D3" s="54">
        <v>12246.43</v>
      </c>
      <c r="E3" s="54">
        <v>8257.24</v>
      </c>
      <c r="F3" s="55">
        <v>6263.53</v>
      </c>
    </row>
    <row r="4" spans="1:6" x14ac:dyDescent="0.3">
      <c r="A4" s="53" t="s">
        <v>68</v>
      </c>
      <c r="B4" s="54">
        <v>31068.720000000001</v>
      </c>
      <c r="C4" s="54">
        <v>33276.379999999997</v>
      </c>
      <c r="D4" s="54">
        <v>48824.39</v>
      </c>
      <c r="E4" s="54">
        <v>54415.33</v>
      </c>
      <c r="F4" s="55">
        <v>49157.51</v>
      </c>
    </row>
    <row r="5" spans="1:6" x14ac:dyDescent="0.3">
      <c r="A5" s="53" t="s">
        <v>69</v>
      </c>
      <c r="B5" s="54">
        <v>8292.5</v>
      </c>
      <c r="C5" s="54">
        <v>4394.6099999999997</v>
      </c>
      <c r="D5" s="54">
        <v>7062.44</v>
      </c>
      <c r="E5" s="54">
        <v>6946.25</v>
      </c>
      <c r="F5" s="55">
        <v>5673.6</v>
      </c>
    </row>
    <row r="6" spans="1:6" x14ac:dyDescent="0.3">
      <c r="A6" s="56" t="s">
        <v>64</v>
      </c>
      <c r="B6" s="57">
        <f>B2+B3+B4+B5</f>
        <v>58732.72</v>
      </c>
      <c r="C6" s="57">
        <f t="shared" ref="C6:F6" si="0">C2+C3+C4+C5</f>
        <v>60211.899999999994</v>
      </c>
      <c r="D6" s="57">
        <f t="shared" si="0"/>
        <v>92556.61</v>
      </c>
      <c r="E6" s="57">
        <f t="shared" si="0"/>
        <v>86606.14</v>
      </c>
      <c r="F6" s="58">
        <f t="shared" si="0"/>
        <v>70503.58</v>
      </c>
    </row>
    <row r="7" spans="1:6" x14ac:dyDescent="0.3">
      <c r="A7" s="53" t="s">
        <v>58</v>
      </c>
      <c r="B7" s="54">
        <v>0</v>
      </c>
      <c r="C7" s="54">
        <v>0</v>
      </c>
      <c r="D7" s="54">
        <v>0</v>
      </c>
      <c r="E7" s="54">
        <v>0</v>
      </c>
      <c r="F7" s="55">
        <v>0</v>
      </c>
    </row>
    <row r="8" spans="1:6" x14ac:dyDescent="0.3">
      <c r="A8" s="53" t="s">
        <v>59</v>
      </c>
      <c r="B8" s="54">
        <v>149965.16</v>
      </c>
      <c r="C8" s="54">
        <v>150408.35999999999</v>
      </c>
      <c r="D8" s="54">
        <v>150993.71</v>
      </c>
      <c r="E8" s="54">
        <v>172204.38</v>
      </c>
      <c r="F8" s="55">
        <v>177395.81</v>
      </c>
    </row>
    <row r="9" spans="1:6" x14ac:dyDescent="0.3">
      <c r="A9" s="53" t="s">
        <v>60</v>
      </c>
      <c r="B9" s="54">
        <v>4082.33</v>
      </c>
      <c r="C9" s="54">
        <v>4374.22</v>
      </c>
      <c r="D9" s="54">
        <v>4339.67</v>
      </c>
      <c r="E9" s="54">
        <v>5630.1</v>
      </c>
      <c r="F9" s="55">
        <v>5774.1</v>
      </c>
    </row>
    <row r="10" spans="1:6" x14ac:dyDescent="0.3">
      <c r="A10" s="53" t="s">
        <v>61</v>
      </c>
      <c r="B10" s="54">
        <v>2853.31</v>
      </c>
      <c r="C10" s="54">
        <v>3463.04</v>
      </c>
      <c r="D10" s="54">
        <v>4615.43</v>
      </c>
      <c r="E10" s="54">
        <v>4780.25</v>
      </c>
      <c r="F10" s="55">
        <v>5526.35</v>
      </c>
    </row>
    <row r="11" spans="1:6" x14ac:dyDescent="0.3">
      <c r="A11" s="53" t="s">
        <v>62</v>
      </c>
      <c r="B11" s="54">
        <v>0</v>
      </c>
      <c r="C11" s="54">
        <v>0</v>
      </c>
      <c r="D11" s="54">
        <v>0</v>
      </c>
      <c r="E11" s="54">
        <v>0</v>
      </c>
      <c r="F11" s="55">
        <v>0</v>
      </c>
    </row>
    <row r="12" spans="1:6" x14ac:dyDescent="0.3">
      <c r="A12" s="53" t="s">
        <v>63</v>
      </c>
      <c r="B12" s="54">
        <v>33515.599999999999</v>
      </c>
      <c r="C12" s="54">
        <v>25451.67</v>
      </c>
      <c r="D12" s="54">
        <v>29916.25</v>
      </c>
      <c r="E12" s="54">
        <v>16174.91</v>
      </c>
      <c r="F12" s="55">
        <v>10112.58</v>
      </c>
    </row>
    <row r="13" spans="1:6" ht="14.5" thickBot="1" x14ac:dyDescent="0.35">
      <c r="A13" s="59" t="s">
        <v>65</v>
      </c>
      <c r="B13" s="60">
        <f>B8+B7+B9+B10+B11+B12</f>
        <v>190416.4</v>
      </c>
      <c r="C13" s="60">
        <f t="shared" ref="C13:F13" si="1">C8+C7+C9+C10+C11+C12</f>
        <v>183697.28999999998</v>
      </c>
      <c r="D13" s="60">
        <f t="shared" si="1"/>
        <v>189865.06</v>
      </c>
      <c r="E13" s="60">
        <f t="shared" si="1"/>
        <v>198789.64</v>
      </c>
      <c r="F13" s="61">
        <f t="shared" si="1"/>
        <v>198808.84</v>
      </c>
    </row>
    <row r="14" spans="1:6" ht="15.5" thickBot="1" x14ac:dyDescent="0.35">
      <c r="A14" s="62" t="s">
        <v>70</v>
      </c>
      <c r="B14" s="63">
        <f>B6+B13</f>
        <v>249149.12</v>
      </c>
      <c r="C14" s="63">
        <f t="shared" ref="C14:F14" si="2">C6+C13</f>
        <v>243909.18999999997</v>
      </c>
      <c r="D14" s="63">
        <f t="shared" si="2"/>
        <v>282421.67</v>
      </c>
      <c r="E14" s="63">
        <f t="shared" si="2"/>
        <v>285395.78000000003</v>
      </c>
      <c r="F14" s="64">
        <f t="shared" si="2"/>
        <v>269312.42</v>
      </c>
    </row>
    <row r="15" spans="1:6" x14ac:dyDescent="0.3">
      <c r="A15" s="50" t="s">
        <v>71</v>
      </c>
      <c r="B15" s="51">
        <v>21380.85</v>
      </c>
      <c r="C15" s="51">
        <v>25967.49</v>
      </c>
      <c r="D15" s="51">
        <v>36764.870000000003</v>
      </c>
      <c r="E15" s="51">
        <v>37832.54</v>
      </c>
      <c r="F15" s="52">
        <v>35434.660000000003</v>
      </c>
    </row>
    <row r="16" spans="1:6" x14ac:dyDescent="0.3">
      <c r="A16" s="53" t="s">
        <v>72</v>
      </c>
      <c r="B16" s="54">
        <v>0</v>
      </c>
      <c r="C16" s="54">
        <v>0</v>
      </c>
      <c r="D16" s="54">
        <v>0</v>
      </c>
      <c r="E16" s="54">
        <v>0</v>
      </c>
      <c r="F16" s="55">
        <v>0</v>
      </c>
    </row>
    <row r="17" spans="1:6" x14ac:dyDescent="0.3">
      <c r="A17" s="53" t="s">
        <v>73</v>
      </c>
      <c r="B17" s="54">
        <v>40280.06</v>
      </c>
      <c r="C17" s="54">
        <v>44899.64</v>
      </c>
      <c r="D17" s="54">
        <v>53823.13</v>
      </c>
      <c r="E17" s="54">
        <v>59462.59</v>
      </c>
      <c r="F17" s="55">
        <v>62968.82</v>
      </c>
    </row>
    <row r="18" spans="1:6" x14ac:dyDescent="0.3">
      <c r="A18" s="65" t="s">
        <v>74</v>
      </c>
      <c r="B18" s="66">
        <f>B15+B16+B17</f>
        <v>61660.909999999996</v>
      </c>
      <c r="C18" s="66">
        <f t="shared" ref="C18:F18" si="3">C15+C16+C17</f>
        <v>70867.13</v>
      </c>
      <c r="D18" s="66">
        <f t="shared" si="3"/>
        <v>90588</v>
      </c>
      <c r="E18" s="66">
        <f t="shared" si="3"/>
        <v>97295.13</v>
      </c>
      <c r="F18" s="67">
        <f t="shared" si="3"/>
        <v>98403.48000000001</v>
      </c>
    </row>
    <row r="19" spans="1:6" x14ac:dyDescent="0.3">
      <c r="A19" s="53" t="s">
        <v>75</v>
      </c>
      <c r="B19" s="54">
        <v>94104.97</v>
      </c>
      <c r="C19" s="54">
        <v>72408.789999999994</v>
      </c>
      <c r="D19" s="54">
        <v>50460.53</v>
      </c>
      <c r="E19" s="54">
        <v>57257.41</v>
      </c>
      <c r="F19" s="55">
        <v>56115.43</v>
      </c>
    </row>
    <row r="20" spans="1:6" x14ac:dyDescent="0.3">
      <c r="A20" s="53" t="s">
        <v>76</v>
      </c>
      <c r="B20" s="54">
        <v>7991.05</v>
      </c>
      <c r="C20" s="54">
        <v>7663.4</v>
      </c>
      <c r="D20" s="54">
        <v>9301.85</v>
      </c>
      <c r="E20" s="54">
        <v>11489.68</v>
      </c>
      <c r="F20" s="55">
        <v>8881.26</v>
      </c>
    </row>
    <row r="21" spans="1:6" x14ac:dyDescent="0.3">
      <c r="A21" s="53" t="s">
        <v>77</v>
      </c>
      <c r="B21" s="54">
        <v>9229.2900000000009</v>
      </c>
      <c r="C21" s="54">
        <v>15461.42</v>
      </c>
      <c r="D21" s="54">
        <v>14972.83</v>
      </c>
      <c r="E21" s="54">
        <v>14178.35</v>
      </c>
      <c r="F21" s="55">
        <v>13479.51</v>
      </c>
    </row>
    <row r="22" spans="1:6" ht="14.5" thickBot="1" x14ac:dyDescent="0.35">
      <c r="A22" s="59" t="s">
        <v>79</v>
      </c>
      <c r="B22" s="68">
        <f>B19+B20+B21</f>
        <v>111325.31</v>
      </c>
      <c r="C22" s="68">
        <f t="shared" ref="C22:F22" si="4">C19+C20+C21</f>
        <v>95533.609999999986</v>
      </c>
      <c r="D22" s="68">
        <f t="shared" si="4"/>
        <v>74735.209999999992</v>
      </c>
      <c r="E22" s="68">
        <f t="shared" si="4"/>
        <v>82925.440000000002</v>
      </c>
      <c r="F22" s="69">
        <f t="shared" si="4"/>
        <v>78476.2</v>
      </c>
    </row>
    <row r="23" spans="1:6" ht="15.5" thickBot="1" x14ac:dyDescent="0.35">
      <c r="A23" s="62" t="s">
        <v>78</v>
      </c>
      <c r="B23" s="70">
        <f>B18+B22</f>
        <v>172986.22</v>
      </c>
      <c r="C23" s="70">
        <f t="shared" ref="C23:F23" si="5">C18+C22</f>
        <v>166400.74</v>
      </c>
      <c r="D23" s="70">
        <f t="shared" si="5"/>
        <v>165323.21</v>
      </c>
      <c r="E23" s="70">
        <f t="shared" si="5"/>
        <v>180220.57</v>
      </c>
      <c r="F23" s="71">
        <f t="shared" si="5"/>
        <v>176879.68</v>
      </c>
    </row>
    <row r="24" spans="1:6" x14ac:dyDescent="0.3">
      <c r="A24" s="50" t="s">
        <v>80</v>
      </c>
      <c r="B24" s="51">
        <v>1144.95</v>
      </c>
      <c r="C24" s="51">
        <v>1197.6099999999999</v>
      </c>
      <c r="D24" s="51">
        <v>1221.21</v>
      </c>
      <c r="E24" s="51">
        <v>1221.24</v>
      </c>
      <c r="F24" s="52">
        <v>1247.44</v>
      </c>
    </row>
    <row r="25" spans="1:6" x14ac:dyDescent="0.3">
      <c r="A25" s="53" t="s">
        <v>81</v>
      </c>
      <c r="B25" s="54">
        <v>27778.12</v>
      </c>
      <c r="C25" s="54">
        <v>30962.6</v>
      </c>
      <c r="D25" s="54">
        <v>31286.73</v>
      </c>
      <c r="E25" s="54">
        <v>31288.080000000002</v>
      </c>
      <c r="F25" s="55">
        <v>31288.080000000002</v>
      </c>
    </row>
    <row r="26" spans="1:6" x14ac:dyDescent="0.3">
      <c r="A26" s="53" t="s">
        <v>82</v>
      </c>
      <c r="B26" s="54">
        <v>42378.23</v>
      </c>
      <c r="C26" s="54">
        <v>41299.78</v>
      </c>
      <c r="D26" s="54">
        <v>81935.100000000006</v>
      </c>
      <c r="E26" s="54">
        <v>70572.78</v>
      </c>
      <c r="F26" s="55">
        <v>59500.24</v>
      </c>
    </row>
    <row r="27" spans="1:6" x14ac:dyDescent="0.3">
      <c r="A27" s="53" t="s">
        <v>83</v>
      </c>
      <c r="B27" s="54">
        <v>2586.6</v>
      </c>
      <c r="C27" s="54">
        <v>3269.68</v>
      </c>
      <c r="D27" s="54">
        <v>2655.42</v>
      </c>
      <c r="E27" s="54">
        <v>2093.11</v>
      </c>
      <c r="F27" s="55">
        <v>396.98</v>
      </c>
    </row>
    <row r="28" spans="1:6" ht="14.5" thickBot="1" x14ac:dyDescent="0.35">
      <c r="A28" s="72" t="s">
        <v>84</v>
      </c>
      <c r="B28" s="73">
        <v>2275</v>
      </c>
      <c r="C28" s="73">
        <v>778.78</v>
      </c>
      <c r="D28" s="73">
        <v>0</v>
      </c>
      <c r="E28" s="73">
        <v>0</v>
      </c>
      <c r="F28" s="74">
        <v>0</v>
      </c>
    </row>
    <row r="29" spans="1:6" ht="15.5" thickBot="1" x14ac:dyDescent="0.35">
      <c r="A29" s="62" t="s">
        <v>85</v>
      </c>
      <c r="B29" s="70">
        <f>B24+B25+B26+B27+B28</f>
        <v>76162.900000000009</v>
      </c>
      <c r="C29" s="70">
        <f t="shared" ref="C29:F29" si="6">C24+C25+C26+C27+C28</f>
        <v>77508.449999999983</v>
      </c>
      <c r="D29" s="70">
        <f t="shared" si="6"/>
        <v>117098.46</v>
      </c>
      <c r="E29" s="70">
        <f t="shared" si="6"/>
        <v>105175.21</v>
      </c>
      <c r="F29" s="71">
        <f t="shared" si="6"/>
        <v>92432.739999999991</v>
      </c>
    </row>
    <row r="30" spans="1:6" ht="15.5" x14ac:dyDescent="0.3">
      <c r="A30" s="75" t="s">
        <v>86</v>
      </c>
      <c r="B30" s="76">
        <f>B23+B29</f>
        <v>249149.12</v>
      </c>
      <c r="C30" s="76">
        <f t="shared" ref="C30:F30" si="7">C23+C29</f>
        <v>243909.18999999997</v>
      </c>
      <c r="D30" s="76">
        <f t="shared" si="7"/>
        <v>282421.67</v>
      </c>
      <c r="E30" s="76">
        <f t="shared" si="7"/>
        <v>285395.78000000003</v>
      </c>
      <c r="F30" s="77">
        <f t="shared" si="7"/>
        <v>269312.42</v>
      </c>
    </row>
    <row r="31" spans="1:6" ht="16" thickBot="1" x14ac:dyDescent="0.35">
      <c r="A31" s="78" t="s">
        <v>87</v>
      </c>
      <c r="B31" s="79">
        <v>1203.33</v>
      </c>
      <c r="C31" s="79">
        <v>1204.52</v>
      </c>
      <c r="D31" s="79">
        <v>1221.57</v>
      </c>
      <c r="E31" s="79">
        <v>1221.24</v>
      </c>
      <c r="F31" s="80">
        <v>1247.43</v>
      </c>
    </row>
    <row r="32" spans="1:6" x14ac:dyDescent="0.3">
      <c r="B32" s="81"/>
      <c r="C32" s="81"/>
      <c r="D32" s="81"/>
      <c r="E32" s="81"/>
      <c r="F32" s="81"/>
    </row>
    <row r="33" spans="1:12" x14ac:dyDescent="0.3">
      <c r="B33" s="81"/>
      <c r="C33" s="81"/>
      <c r="D33" s="81"/>
      <c r="E33" s="81"/>
      <c r="F33" s="81"/>
    </row>
    <row r="34" spans="1:12" x14ac:dyDescent="0.3">
      <c r="B34" s="81"/>
      <c r="C34" s="81"/>
      <c r="D34" s="81"/>
      <c r="E34" s="81"/>
      <c r="F34" s="81"/>
    </row>
    <row r="35" spans="1:12" x14ac:dyDescent="0.3">
      <c r="B35" s="81"/>
      <c r="C35" s="81"/>
      <c r="D35" s="81"/>
      <c r="E35" s="81"/>
      <c r="F35" s="81"/>
    </row>
    <row r="36" spans="1:12" x14ac:dyDescent="0.3">
      <c r="B36" s="81"/>
      <c r="C36" s="81"/>
      <c r="D36" s="81"/>
      <c r="E36" s="81"/>
      <c r="F36" s="81"/>
    </row>
    <row r="48" spans="1:12" ht="17" x14ac:dyDescent="0.3">
      <c r="A48" s="82" t="s">
        <v>88</v>
      </c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</row>
    <row r="49" spans="1:12" x14ac:dyDescent="0.3">
      <c r="A49" s="84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</row>
    <row r="50" spans="1:12" x14ac:dyDescent="0.3">
      <c r="A50" s="85" t="s">
        <v>131</v>
      </c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</row>
    <row r="51" spans="1:12" x14ac:dyDescent="0.3">
      <c r="A51" s="85" t="s">
        <v>132</v>
      </c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</row>
    <row r="52" spans="1:12" x14ac:dyDescent="0.3">
      <c r="A52" s="85" t="s">
        <v>133</v>
      </c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</row>
    <row r="53" spans="1:12" x14ac:dyDescent="0.3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</row>
    <row r="54" spans="1:12" ht="17" x14ac:dyDescent="0.3">
      <c r="A54" s="82" t="s">
        <v>89</v>
      </c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</row>
    <row r="55" spans="1:12" x14ac:dyDescent="0.3">
      <c r="A55" s="84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</row>
    <row r="56" spans="1:12" x14ac:dyDescent="0.3">
      <c r="A56" s="85" t="s">
        <v>134</v>
      </c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</row>
    <row r="57" spans="1:12" x14ac:dyDescent="0.3">
      <c r="A57" s="85" t="s">
        <v>135</v>
      </c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</row>
    <row r="58" spans="1:12" x14ac:dyDescent="0.3">
      <c r="A58" s="85" t="s">
        <v>136</v>
      </c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</row>
    <row r="59" spans="1:12" x14ac:dyDescent="0.3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</row>
    <row r="60" spans="1:12" ht="17" x14ac:dyDescent="0.3">
      <c r="A60" s="82" t="s">
        <v>90</v>
      </c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</row>
    <row r="61" spans="1:12" x14ac:dyDescent="0.3">
      <c r="A61" s="84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</row>
    <row r="62" spans="1:12" x14ac:dyDescent="0.3">
      <c r="A62" s="85" t="s">
        <v>137</v>
      </c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</row>
    <row r="63" spans="1:12" x14ac:dyDescent="0.3">
      <c r="A63" s="85" t="s">
        <v>138</v>
      </c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</row>
    <row r="64" spans="1:12" x14ac:dyDescent="0.3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</row>
    <row r="65" spans="1:12" ht="17" x14ac:dyDescent="0.3">
      <c r="A65" s="82" t="s">
        <v>91</v>
      </c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</row>
    <row r="66" spans="1:12" x14ac:dyDescent="0.3">
      <c r="A66" s="84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</row>
    <row r="67" spans="1:12" x14ac:dyDescent="0.3">
      <c r="A67" s="85" t="s">
        <v>92</v>
      </c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</row>
    <row r="68" spans="1:12" x14ac:dyDescent="0.3">
      <c r="A68" s="84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</row>
    <row r="69" spans="1:12" x14ac:dyDescent="0.3">
      <c r="A69" s="84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</row>
    <row r="70" spans="1:12" x14ac:dyDescent="0.3">
      <c r="A70" s="86">
        <v>1.4028040509259261</v>
      </c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</row>
    <row r="71" spans="1:12" x14ac:dyDescent="0.3">
      <c r="A71" s="86">
        <v>1.4034971064814814</v>
      </c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</row>
    <row r="72" spans="1:12" x14ac:dyDescent="0.3">
      <c r="A72" s="87" t="s">
        <v>139</v>
      </c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</row>
    <row r="73" spans="1:12" x14ac:dyDescent="0.3">
      <c r="A73" s="86">
        <v>1.4048809027777778</v>
      </c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</row>
    <row r="74" spans="1:12" x14ac:dyDescent="0.3">
      <c r="A74" s="87" t="s">
        <v>140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</row>
    <row r="75" spans="1:12" x14ac:dyDescent="0.3">
      <c r="A75" s="88" t="s">
        <v>93</v>
      </c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</row>
    <row r="76" spans="1:12" x14ac:dyDescent="0.3">
      <c r="A76" s="84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</row>
    <row r="77" spans="1:12" x14ac:dyDescent="0.3">
      <c r="A77" s="85" t="s">
        <v>94</v>
      </c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</row>
    <row r="78" spans="1:12" x14ac:dyDescent="0.3">
      <c r="A78" s="84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</row>
    <row r="79" spans="1:12" x14ac:dyDescent="0.3">
      <c r="A79" s="84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</row>
    <row r="80" spans="1:12" x14ac:dyDescent="0.3">
      <c r="A80" s="86">
        <v>1.4027887731481481</v>
      </c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</row>
    <row r="81" spans="1:14" x14ac:dyDescent="0.3">
      <c r="A81" s="86">
        <v>1.4034820601851852</v>
      </c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</row>
    <row r="82" spans="1:14" x14ac:dyDescent="0.3">
      <c r="A82" s="86">
        <v>1.4041784722222224</v>
      </c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</row>
    <row r="83" spans="1:14" x14ac:dyDescent="0.3">
      <c r="A83" s="86">
        <v>1.4048714120370371</v>
      </c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</row>
    <row r="84" spans="1:14" x14ac:dyDescent="0.3">
      <c r="A84" s="87" t="s">
        <v>141</v>
      </c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</row>
    <row r="85" spans="1:14" x14ac:dyDescent="0.3">
      <c r="A85" s="88" t="s">
        <v>95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</row>
    <row r="89" spans="1:14" ht="17" x14ac:dyDescent="0.3">
      <c r="A89" s="89" t="s">
        <v>96</v>
      </c>
      <c r="B89" s="90"/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</row>
    <row r="90" spans="1:14" x14ac:dyDescent="0.3">
      <c r="A90" s="90"/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</row>
    <row r="91" spans="1:14" x14ac:dyDescent="0.3">
      <c r="A91" s="90" t="s">
        <v>97</v>
      </c>
      <c r="B91" s="90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</row>
    <row r="92" spans="1:14" x14ac:dyDescent="0.3">
      <c r="A92" s="90"/>
      <c r="B92" s="90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</row>
    <row r="93" spans="1:14" x14ac:dyDescent="0.3">
      <c r="A93" s="90"/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</row>
    <row r="94" spans="1:14" x14ac:dyDescent="0.3">
      <c r="A94" s="90"/>
      <c r="B94" s="90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</row>
    <row r="95" spans="1:14" ht="17" x14ac:dyDescent="0.3">
      <c r="A95" s="89" t="s">
        <v>98</v>
      </c>
      <c r="B95" s="90"/>
      <c r="C95" s="90"/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0"/>
    </row>
    <row r="96" spans="1:14" x14ac:dyDescent="0.3">
      <c r="A96" s="90"/>
      <c r="B96" s="90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</row>
    <row r="97" spans="1:14" x14ac:dyDescent="0.3">
      <c r="A97" s="90" t="s">
        <v>142</v>
      </c>
      <c r="B97" s="90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</row>
    <row r="98" spans="1:14" x14ac:dyDescent="0.3">
      <c r="A98" s="90" t="s">
        <v>143</v>
      </c>
      <c r="B98" s="90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</row>
    <row r="99" spans="1:14" x14ac:dyDescent="0.3">
      <c r="A99" s="91"/>
      <c r="B99" s="90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</row>
    <row r="100" spans="1:14" x14ac:dyDescent="0.3">
      <c r="A100" s="91" t="s">
        <v>144</v>
      </c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</row>
    <row r="101" spans="1:14" x14ac:dyDescent="0.3">
      <c r="A101" s="91" t="s">
        <v>99</v>
      </c>
      <c r="B101" s="90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</row>
    <row r="102" spans="1:14" x14ac:dyDescent="0.3">
      <c r="A102" s="91" t="s">
        <v>145</v>
      </c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</row>
    <row r="103" spans="1:14" x14ac:dyDescent="0.3">
      <c r="A103" s="90"/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</row>
    <row r="104" spans="1:14" x14ac:dyDescent="0.3">
      <c r="A104" s="90"/>
      <c r="B104" s="90"/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</row>
    <row r="105" spans="1:14" x14ac:dyDescent="0.3">
      <c r="A105" s="90"/>
      <c r="B105" s="90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</row>
    <row r="106" spans="1:14" ht="17" x14ac:dyDescent="0.3">
      <c r="A106" s="89" t="s">
        <v>100</v>
      </c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</row>
    <row r="107" spans="1:14" x14ac:dyDescent="0.3">
      <c r="A107" s="90"/>
      <c r="B107" s="90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</row>
    <row r="108" spans="1:14" x14ac:dyDescent="0.3">
      <c r="A108" s="90" t="s">
        <v>146</v>
      </c>
      <c r="B108" s="90"/>
      <c r="C108" s="90"/>
      <c r="D108" s="90"/>
      <c r="E108" s="90"/>
      <c r="F108" s="90"/>
      <c r="G108" s="90"/>
      <c r="H108" s="90"/>
      <c r="I108" s="90"/>
      <c r="J108" s="90"/>
      <c r="K108" s="90"/>
      <c r="L108" s="90"/>
      <c r="M108" s="90"/>
      <c r="N108" s="90"/>
    </row>
    <row r="109" spans="1:14" x14ac:dyDescent="0.3">
      <c r="A109" s="90" t="s">
        <v>143</v>
      </c>
      <c r="B109" s="90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</row>
    <row r="110" spans="1:14" x14ac:dyDescent="0.3">
      <c r="A110" s="91"/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</row>
    <row r="111" spans="1:14" x14ac:dyDescent="0.3">
      <c r="A111" s="91" t="s">
        <v>101</v>
      </c>
      <c r="B111" s="90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</row>
    <row r="112" spans="1:14" x14ac:dyDescent="0.3">
      <c r="A112" s="91" t="s">
        <v>147</v>
      </c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</row>
    <row r="113" spans="1:14" x14ac:dyDescent="0.3">
      <c r="A113" s="91" t="s">
        <v>148</v>
      </c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</row>
    <row r="114" spans="1:14" x14ac:dyDescent="0.3">
      <c r="A114" s="90"/>
      <c r="B114" s="90"/>
      <c r="C114" s="90"/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N114" s="90"/>
    </row>
    <row r="115" spans="1:14" x14ac:dyDescent="0.3">
      <c r="A115" s="90"/>
      <c r="B115" s="90"/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</row>
    <row r="116" spans="1:14" x14ac:dyDescent="0.3">
      <c r="A116" s="90"/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</row>
    <row r="117" spans="1:14" ht="17" x14ac:dyDescent="0.3">
      <c r="A117" s="89" t="s">
        <v>102</v>
      </c>
      <c r="B117" s="90"/>
      <c r="C117" s="90"/>
      <c r="D117" s="90"/>
      <c r="E117" s="90"/>
      <c r="F117" s="90"/>
      <c r="G117" s="90"/>
      <c r="H117" s="90"/>
      <c r="I117" s="90"/>
      <c r="J117" s="90"/>
      <c r="K117" s="90"/>
      <c r="L117" s="90"/>
      <c r="M117" s="90"/>
      <c r="N117" s="90"/>
    </row>
    <row r="118" spans="1:14" x14ac:dyDescent="0.3">
      <c r="A118" s="90"/>
      <c r="B118" s="90"/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</row>
    <row r="119" spans="1:14" x14ac:dyDescent="0.3">
      <c r="A119" s="90" t="s">
        <v>149</v>
      </c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</row>
    <row r="120" spans="1:14" x14ac:dyDescent="0.3">
      <c r="A120" s="90" t="s">
        <v>143</v>
      </c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</row>
    <row r="121" spans="1:14" x14ac:dyDescent="0.3">
      <c r="A121" s="91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</row>
    <row r="122" spans="1:14" x14ac:dyDescent="0.3">
      <c r="A122" s="91" t="s">
        <v>150</v>
      </c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</row>
    <row r="123" spans="1:14" x14ac:dyDescent="0.3">
      <c r="A123" s="91" t="s">
        <v>151</v>
      </c>
      <c r="B123" s="90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</row>
    <row r="124" spans="1:14" x14ac:dyDescent="0.3">
      <c r="A124" s="91" t="s">
        <v>152</v>
      </c>
      <c r="B124" s="90"/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0"/>
    </row>
    <row r="125" spans="1:14" x14ac:dyDescent="0.3">
      <c r="A125" s="90"/>
      <c r="B125" s="9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</row>
    <row r="126" spans="1:14" x14ac:dyDescent="0.3">
      <c r="A126" s="90"/>
      <c r="B126" s="90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</row>
    <row r="127" spans="1:14" x14ac:dyDescent="0.3">
      <c r="A127" s="90"/>
      <c r="B127" s="90"/>
      <c r="C127" s="90"/>
      <c r="D127" s="90"/>
      <c r="E127" s="90"/>
      <c r="F127" s="90"/>
      <c r="G127" s="90"/>
      <c r="H127" s="90"/>
      <c r="I127" s="90"/>
      <c r="J127" s="90"/>
      <c r="K127" s="90"/>
      <c r="L127" s="90"/>
      <c r="M127" s="90"/>
      <c r="N127" s="90"/>
    </row>
    <row r="128" spans="1:14" ht="17" x14ac:dyDescent="0.3">
      <c r="A128" s="89" t="s">
        <v>103</v>
      </c>
      <c r="B128" s="90"/>
      <c r="C128" s="90"/>
      <c r="D128" s="90"/>
      <c r="E128" s="90"/>
      <c r="F128" s="90"/>
      <c r="G128" s="90"/>
      <c r="H128" s="90"/>
      <c r="I128" s="90"/>
      <c r="J128" s="90"/>
      <c r="K128" s="90"/>
      <c r="L128" s="90"/>
      <c r="M128" s="90"/>
      <c r="N128" s="90"/>
    </row>
    <row r="129" spans="1:14" x14ac:dyDescent="0.3">
      <c r="A129" s="90"/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</row>
    <row r="130" spans="1:14" x14ac:dyDescent="0.3">
      <c r="A130" s="90" t="s">
        <v>153</v>
      </c>
      <c r="B130" s="90"/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</row>
    <row r="131" spans="1:14" x14ac:dyDescent="0.3">
      <c r="A131" s="90" t="s">
        <v>143</v>
      </c>
      <c r="B131" s="90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</row>
    <row r="132" spans="1:14" x14ac:dyDescent="0.3">
      <c r="A132" s="91"/>
      <c r="B132" s="90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</row>
    <row r="133" spans="1:14" x14ac:dyDescent="0.3">
      <c r="A133" s="91" t="s">
        <v>154</v>
      </c>
      <c r="B133" s="90"/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</row>
    <row r="134" spans="1:14" x14ac:dyDescent="0.3">
      <c r="A134" s="91" t="s">
        <v>104</v>
      </c>
      <c r="B134" s="90"/>
      <c r="C134" s="90"/>
      <c r="D134" s="90"/>
      <c r="E134" s="90"/>
      <c r="F134" s="90"/>
      <c r="G134" s="90"/>
      <c r="H134" s="90"/>
      <c r="I134" s="90"/>
      <c r="J134" s="90"/>
      <c r="K134" s="90"/>
      <c r="L134" s="90"/>
      <c r="M134" s="90"/>
      <c r="N134" s="90"/>
    </row>
    <row r="135" spans="1:14" x14ac:dyDescent="0.3">
      <c r="A135" s="91" t="s">
        <v>105</v>
      </c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</row>
    <row r="136" spans="1:14" x14ac:dyDescent="0.3">
      <c r="A136" s="90"/>
      <c r="B136" s="90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</row>
    <row r="137" spans="1:14" x14ac:dyDescent="0.3">
      <c r="A137" s="90"/>
      <c r="B137" s="90"/>
      <c r="C137" s="90"/>
      <c r="D137" s="90"/>
      <c r="E137" s="90"/>
      <c r="F137" s="90"/>
      <c r="G137" s="90"/>
      <c r="H137" s="90"/>
      <c r="I137" s="90"/>
      <c r="J137" s="90"/>
      <c r="K137" s="90"/>
      <c r="L137" s="90"/>
      <c r="M137" s="90"/>
      <c r="N137" s="90"/>
    </row>
    <row r="138" spans="1:14" x14ac:dyDescent="0.3">
      <c r="A138" s="90"/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</row>
    <row r="139" spans="1:14" ht="17" x14ac:dyDescent="0.3">
      <c r="A139" s="89" t="s">
        <v>106</v>
      </c>
      <c r="B139" s="90"/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0"/>
      <c r="N139" s="90"/>
    </row>
    <row r="140" spans="1:14" x14ac:dyDescent="0.3">
      <c r="A140" s="90"/>
      <c r="B140" s="90"/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</row>
    <row r="141" spans="1:14" x14ac:dyDescent="0.3">
      <c r="A141" s="90" t="s">
        <v>155</v>
      </c>
      <c r="B141" s="90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</row>
    <row r="142" spans="1:14" x14ac:dyDescent="0.3">
      <c r="A142" s="90" t="s">
        <v>143</v>
      </c>
      <c r="B142" s="90"/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</row>
    <row r="143" spans="1:14" x14ac:dyDescent="0.3">
      <c r="A143" s="91"/>
      <c r="B143" s="90"/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</row>
    <row r="144" spans="1:14" x14ac:dyDescent="0.3">
      <c r="A144" s="91" t="s">
        <v>156</v>
      </c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</row>
    <row r="145" spans="1:14" x14ac:dyDescent="0.3">
      <c r="A145" s="91" t="s">
        <v>157</v>
      </c>
      <c r="B145" s="90"/>
      <c r="C145" s="90"/>
      <c r="D145" s="90"/>
      <c r="E145" s="90"/>
      <c r="F145" s="90"/>
      <c r="G145" s="90"/>
      <c r="H145" s="90"/>
      <c r="I145" s="90"/>
      <c r="J145" s="90"/>
      <c r="K145" s="90"/>
      <c r="L145" s="90"/>
      <c r="M145" s="90"/>
      <c r="N145" s="90"/>
    </row>
    <row r="146" spans="1:14" x14ac:dyDescent="0.3">
      <c r="A146" s="91" t="s">
        <v>158</v>
      </c>
      <c r="B146" s="90"/>
      <c r="C146" s="90"/>
      <c r="D146" s="90"/>
      <c r="E146" s="90"/>
      <c r="F146" s="90"/>
      <c r="G146" s="90"/>
      <c r="H146" s="90"/>
      <c r="I146" s="90"/>
      <c r="J146" s="90"/>
      <c r="K146" s="90"/>
      <c r="L146" s="90"/>
      <c r="M146" s="90"/>
      <c r="N146" s="90"/>
    </row>
    <row r="147" spans="1:14" x14ac:dyDescent="0.3">
      <c r="A147" s="90"/>
      <c r="B147" s="90"/>
      <c r="C147" s="90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</row>
    <row r="148" spans="1:14" x14ac:dyDescent="0.3">
      <c r="A148" s="90"/>
      <c r="B148" s="90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</row>
    <row r="149" spans="1:14" x14ac:dyDescent="0.3">
      <c r="A149" s="90"/>
      <c r="B149" s="90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E07FB-6C6A-4D2D-831A-104820101D98}">
  <dimension ref="A1:R194"/>
  <sheetViews>
    <sheetView zoomScaleNormal="100" workbookViewId="0">
      <selection activeCell="A38" sqref="A38"/>
    </sheetView>
  </sheetViews>
  <sheetFormatPr defaultRowHeight="14.5" x14ac:dyDescent="0.35"/>
  <cols>
    <col min="1" max="1" width="27.08984375" customWidth="1"/>
    <col min="2" max="2" width="12.36328125" customWidth="1"/>
    <col min="3" max="3" width="12" customWidth="1"/>
    <col min="4" max="4" width="11.36328125" customWidth="1"/>
    <col min="5" max="5" width="11.1796875" customWidth="1"/>
    <col min="6" max="6" width="11.6328125" customWidth="1"/>
  </cols>
  <sheetData>
    <row r="1" spans="1:18" ht="16" thickBot="1" x14ac:dyDescent="0.4">
      <c r="A1" s="28" t="s">
        <v>50</v>
      </c>
      <c r="B1" s="29">
        <v>2020</v>
      </c>
      <c r="C1" s="29">
        <v>2021</v>
      </c>
      <c r="D1" s="29">
        <v>2022</v>
      </c>
      <c r="E1" s="29">
        <v>2023</v>
      </c>
      <c r="F1" s="30">
        <v>2024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x14ac:dyDescent="0.35">
      <c r="A2" s="27" t="s">
        <v>55</v>
      </c>
      <c r="B2" s="35">
        <v>20168.72</v>
      </c>
      <c r="C2" s="35">
        <v>44326.68</v>
      </c>
      <c r="D2" s="35">
        <v>44380.99</v>
      </c>
      <c r="E2" s="35">
        <v>21683.08</v>
      </c>
      <c r="F2" s="35">
        <v>20300.669999999998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x14ac:dyDescent="0.35">
      <c r="A3" s="31" t="s">
        <v>56</v>
      </c>
      <c r="B3" s="40">
        <v>-14012.06</v>
      </c>
      <c r="C3" s="40">
        <v>-9437.27</v>
      </c>
      <c r="D3" s="40">
        <v>-10905.02</v>
      </c>
      <c r="E3" s="40">
        <v>-18179.45</v>
      </c>
      <c r="F3" s="40">
        <v>-14252.74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8" ht="15" thickBot="1" x14ac:dyDescent="0.4">
      <c r="A4" s="31" t="s">
        <v>57</v>
      </c>
      <c r="B4" s="41">
        <v>-1694.62</v>
      </c>
      <c r="C4" s="41">
        <v>-37089.67</v>
      </c>
      <c r="D4" s="41">
        <v>-23401.09</v>
      </c>
      <c r="E4" s="41">
        <v>-6980.69</v>
      </c>
      <c r="F4" s="41">
        <v>-11096.99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1:18" x14ac:dyDescent="0.35">
      <c r="A5" s="32" t="s">
        <v>54</v>
      </c>
      <c r="B5" s="36">
        <f>B2+B3+B4</f>
        <v>4462.0400000000018</v>
      </c>
      <c r="C5" s="45">
        <f t="shared" ref="C5:F5" si="0">C2+C3+C4</f>
        <v>-2200.2599999999948</v>
      </c>
      <c r="D5" s="36">
        <f t="shared" si="0"/>
        <v>10074.880000000001</v>
      </c>
      <c r="E5" s="45">
        <f t="shared" si="0"/>
        <v>-3477.0599999999986</v>
      </c>
      <c r="F5" s="42">
        <f t="shared" si="0"/>
        <v>-5049.0600000000013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1:18" x14ac:dyDescent="0.35">
      <c r="A6" s="33" t="s">
        <v>51</v>
      </c>
      <c r="B6" s="22">
        <v>2090.29</v>
      </c>
      <c r="C6" s="22">
        <v>15786.99</v>
      </c>
      <c r="D6" s="44">
        <v>-21519.4</v>
      </c>
      <c r="E6" s="44">
        <v>-9225.2900000000009</v>
      </c>
      <c r="F6" s="43">
        <v>-1935.98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18" x14ac:dyDescent="0.35">
      <c r="A7" s="33" t="s">
        <v>52</v>
      </c>
      <c r="B7" s="22">
        <v>10398</v>
      </c>
      <c r="C7" s="22">
        <v>6978.59</v>
      </c>
      <c r="D7" s="22">
        <v>10522.2</v>
      </c>
      <c r="E7" s="22">
        <v>14142.49</v>
      </c>
      <c r="F7" s="37">
        <v>18206.599999999999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1:18" ht="15" thickBot="1" x14ac:dyDescent="0.4">
      <c r="A8" s="34" t="s">
        <v>53</v>
      </c>
      <c r="B8" s="38">
        <v>9770.7199999999993</v>
      </c>
      <c r="C8" s="38">
        <v>37348.089999999997</v>
      </c>
      <c r="D8" s="38">
        <v>33858.79</v>
      </c>
      <c r="E8" s="38">
        <v>7540.59</v>
      </c>
      <c r="F8" s="39">
        <v>2094.0700000000002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1:18" x14ac:dyDescent="0.3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1:18" x14ac:dyDescent="0.3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</row>
    <row r="11" spans="1:18" x14ac:dyDescent="0.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</row>
    <row r="12" spans="1:18" x14ac:dyDescent="0.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spans="1:18" x14ac:dyDescent="0.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</row>
    <row r="14" spans="1:18" x14ac:dyDescent="0.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</row>
    <row r="15" spans="1:18" x14ac:dyDescent="0.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</row>
    <row r="16" spans="1:18" x14ac:dyDescent="0.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</row>
    <row r="17" spans="1:18" x14ac:dyDescent="0.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</row>
    <row r="18" spans="1:18" x14ac:dyDescent="0.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 x14ac:dyDescent="0.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</row>
    <row r="20" spans="1:18" x14ac:dyDescent="0.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1:18" x14ac:dyDescent="0.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18" x14ac:dyDescent="0.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pans="1:18" x14ac:dyDescent="0.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 spans="1:18" x14ac:dyDescent="0.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x14ac:dyDescent="0.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x14ac:dyDescent="0.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</row>
    <row r="27" spans="1:18" x14ac:dyDescent="0.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28" spans="1:18" x14ac:dyDescent="0.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1:18" x14ac:dyDescent="0.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</row>
    <row r="30" spans="1:18" x14ac:dyDescent="0.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</row>
    <row r="31" spans="1:18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1:18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</row>
    <row r="33" spans="1:18" x14ac:dyDescent="0.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</row>
    <row r="34" spans="1:18" x14ac:dyDescent="0.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</row>
    <row r="35" spans="1:18" x14ac:dyDescent="0.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1:18" x14ac:dyDescent="0.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spans="1:18" x14ac:dyDescent="0.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1:18" x14ac:dyDescent="0.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1:18" x14ac:dyDescent="0.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 spans="1:18" x14ac:dyDescent="0.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spans="1:18" x14ac:dyDescent="0.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</row>
    <row r="42" spans="1:18" x14ac:dyDescent="0.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 spans="1:18" x14ac:dyDescent="0.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spans="1:18" x14ac:dyDescent="0.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 spans="1:18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</row>
    <row r="48" spans="1:18" ht="17" x14ac:dyDescent="0.35">
      <c r="A48" s="82" t="s">
        <v>107</v>
      </c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</row>
    <row r="49" spans="1:14" x14ac:dyDescent="0.35">
      <c r="A49" s="84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</row>
    <row r="50" spans="1:14" x14ac:dyDescent="0.35">
      <c r="A50" s="85" t="s">
        <v>108</v>
      </c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</row>
    <row r="51" spans="1:14" x14ac:dyDescent="0.35">
      <c r="A51" s="84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</row>
    <row r="52" spans="1:14" x14ac:dyDescent="0.35">
      <c r="A52" s="84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</row>
    <row r="53" spans="1:14" x14ac:dyDescent="0.35">
      <c r="A53" s="87" t="s">
        <v>159</v>
      </c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</row>
    <row r="54" spans="1:14" x14ac:dyDescent="0.35">
      <c r="A54" s="87" t="s">
        <v>109</v>
      </c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</row>
    <row r="55" spans="1:14" x14ac:dyDescent="0.35">
      <c r="A55" s="84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</row>
    <row r="56" spans="1:14" x14ac:dyDescent="0.35">
      <c r="A56" s="85" t="s">
        <v>110</v>
      </c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</row>
    <row r="57" spans="1:14" x14ac:dyDescent="0.35">
      <c r="A57" s="84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</row>
    <row r="58" spans="1:14" x14ac:dyDescent="0.35">
      <c r="A58" s="84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</row>
    <row r="59" spans="1:14" x14ac:dyDescent="0.35">
      <c r="A59" s="87" t="s">
        <v>111</v>
      </c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</row>
    <row r="60" spans="1:14" x14ac:dyDescent="0.35">
      <c r="A60" s="92" t="s">
        <v>160</v>
      </c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</row>
    <row r="61" spans="1:14" x14ac:dyDescent="0.35">
      <c r="A61" s="84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</row>
    <row r="62" spans="1:14" x14ac:dyDescent="0.35">
      <c r="A62" s="85" t="s">
        <v>112</v>
      </c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</row>
    <row r="63" spans="1:14" x14ac:dyDescent="0.35">
      <c r="A63" s="84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</row>
    <row r="64" spans="1:14" x14ac:dyDescent="0.35">
      <c r="A64" s="84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</row>
    <row r="65" spans="1:14" x14ac:dyDescent="0.35">
      <c r="A65" s="92" t="s">
        <v>161</v>
      </c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</row>
    <row r="66" spans="1:14" x14ac:dyDescent="0.35">
      <c r="A66" s="87" t="s">
        <v>113</v>
      </c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</row>
    <row r="67" spans="1:14" x14ac:dyDescent="0.35">
      <c r="A67" s="84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</row>
    <row r="68" spans="1:14" x14ac:dyDescent="0.35">
      <c r="A68" s="85" t="s">
        <v>114</v>
      </c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</row>
    <row r="69" spans="1:14" x14ac:dyDescent="0.35">
      <c r="A69" s="84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</row>
    <row r="70" spans="1:14" x14ac:dyDescent="0.35">
      <c r="A70" s="84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</row>
    <row r="71" spans="1:14" x14ac:dyDescent="0.35">
      <c r="A71" s="87" t="s">
        <v>162</v>
      </c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</row>
    <row r="72" spans="1:14" x14ac:dyDescent="0.35">
      <c r="A72" s="87" t="s">
        <v>163</v>
      </c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</row>
    <row r="73" spans="1:14" x14ac:dyDescent="0.35">
      <c r="A73" s="84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</row>
    <row r="74" spans="1:14" x14ac:dyDescent="0.35">
      <c r="A74" s="85" t="s">
        <v>115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</row>
    <row r="75" spans="1:14" x14ac:dyDescent="0.35">
      <c r="A75" s="84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</row>
    <row r="76" spans="1:14" x14ac:dyDescent="0.35">
      <c r="A76" s="84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</row>
    <row r="77" spans="1:14" x14ac:dyDescent="0.35">
      <c r="A77" s="87" t="s">
        <v>164</v>
      </c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</row>
    <row r="78" spans="1:14" x14ac:dyDescent="0.35">
      <c r="A78" s="84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</row>
    <row r="79" spans="1:14" x14ac:dyDescent="0.35">
      <c r="A79" s="85" t="s">
        <v>116</v>
      </c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</row>
    <row r="80" spans="1:14" x14ac:dyDescent="0.35">
      <c r="A80" s="84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</row>
    <row r="81" spans="1:14" x14ac:dyDescent="0.35">
      <c r="A81" s="84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</row>
    <row r="82" spans="1:14" x14ac:dyDescent="0.35">
      <c r="A82" s="87" t="s">
        <v>165</v>
      </c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</row>
    <row r="83" spans="1:14" x14ac:dyDescent="0.35">
      <c r="A83" s="84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</row>
    <row r="84" spans="1:14" x14ac:dyDescent="0.35">
      <c r="A84" s="85" t="s">
        <v>117</v>
      </c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</row>
    <row r="85" spans="1:14" x14ac:dyDescent="0.35">
      <c r="A85" s="84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</row>
    <row r="86" spans="1:14" x14ac:dyDescent="0.35">
      <c r="A86" s="84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</row>
    <row r="87" spans="1:14" x14ac:dyDescent="0.35">
      <c r="A87" s="92" t="s">
        <v>166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</row>
    <row r="88" spans="1:14" x14ac:dyDescent="0.35">
      <c r="A88" s="83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</row>
    <row r="89" spans="1:14" ht="17" x14ac:dyDescent="0.35">
      <c r="A89" s="82" t="s">
        <v>118</v>
      </c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</row>
    <row r="90" spans="1:14" x14ac:dyDescent="0.35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</row>
    <row r="91" spans="1:14" x14ac:dyDescent="0.35">
      <c r="A91" s="83" t="s">
        <v>167</v>
      </c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</row>
    <row r="92" spans="1:14" x14ac:dyDescent="0.35">
      <c r="A92" s="83" t="s">
        <v>168</v>
      </c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</row>
    <row r="93" spans="1:14" x14ac:dyDescent="0.35">
      <c r="A93" s="83" t="s">
        <v>169</v>
      </c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</row>
    <row r="94" spans="1:14" x14ac:dyDescent="0.3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</row>
    <row r="95" spans="1:14" x14ac:dyDescent="0.35">
      <c r="A95" s="83" t="s">
        <v>119</v>
      </c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</row>
    <row r="96" spans="1:14" x14ac:dyDescent="0.35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</row>
    <row r="97" spans="1:14" x14ac:dyDescent="0.35">
      <c r="A97" s="83" t="s">
        <v>120</v>
      </c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</row>
    <row r="98" spans="1:14" x14ac:dyDescent="0.3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</row>
    <row r="99" spans="1:14" x14ac:dyDescent="0.35">
      <c r="A99" s="93" t="s">
        <v>121</v>
      </c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</row>
    <row r="100" spans="1:14" x14ac:dyDescent="0.35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</row>
    <row r="101" spans="1:14" x14ac:dyDescent="0.35">
      <c r="A101" s="83" t="s">
        <v>122</v>
      </c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</row>
    <row r="102" spans="1:14" x14ac:dyDescent="0.35">
      <c r="A102" s="8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</row>
    <row r="103" spans="1:14" x14ac:dyDescent="0.35">
      <c r="A103" s="94" t="s">
        <v>123</v>
      </c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</row>
    <row r="104" spans="1:14" x14ac:dyDescent="0.35">
      <c r="A104" s="8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</row>
    <row r="105" spans="1:14" x14ac:dyDescent="0.35">
      <c r="A105" s="83" t="s">
        <v>124</v>
      </c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</row>
    <row r="106" spans="1:14" x14ac:dyDescent="0.35">
      <c r="A106" s="84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</row>
    <row r="107" spans="1:14" x14ac:dyDescent="0.35">
      <c r="A107" s="85" t="s">
        <v>170</v>
      </c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</row>
    <row r="108" spans="1:14" x14ac:dyDescent="0.35">
      <c r="A108" s="85" t="s">
        <v>171</v>
      </c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</row>
    <row r="109" spans="1:14" x14ac:dyDescent="0.35">
      <c r="A109" s="85" t="s">
        <v>172</v>
      </c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</row>
    <row r="110" spans="1:14" x14ac:dyDescent="0.35">
      <c r="A110" s="83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</row>
    <row r="111" spans="1:14" x14ac:dyDescent="0.35">
      <c r="A111" s="83" t="s">
        <v>125</v>
      </c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</row>
    <row r="112" spans="1:14" x14ac:dyDescent="0.35">
      <c r="A112" s="8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</row>
    <row r="113" spans="1:14" x14ac:dyDescent="0.35">
      <c r="A113" s="8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</row>
    <row r="114" spans="1:14" x14ac:dyDescent="0.35">
      <c r="A114" s="83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</row>
    <row r="115" spans="1:14" x14ac:dyDescent="0.35">
      <c r="A115" s="83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</row>
    <row r="116" spans="1:14" x14ac:dyDescent="0.35">
      <c r="A116" s="8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</row>
    <row r="117" spans="1:14" ht="17" x14ac:dyDescent="0.35">
      <c r="A117" s="82" t="s">
        <v>126</v>
      </c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</row>
    <row r="118" spans="1:14" x14ac:dyDescent="0.35">
      <c r="A118" s="84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</row>
    <row r="119" spans="1:14" x14ac:dyDescent="0.35">
      <c r="A119" s="85" t="s">
        <v>127</v>
      </c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</row>
    <row r="120" spans="1:14" x14ac:dyDescent="0.35">
      <c r="A120" s="84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</row>
    <row r="121" spans="1:14" x14ac:dyDescent="0.35">
      <c r="A121" s="84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</row>
    <row r="122" spans="1:14" x14ac:dyDescent="0.35">
      <c r="A122" s="87" t="s">
        <v>173</v>
      </c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</row>
    <row r="123" spans="1:14" x14ac:dyDescent="0.35">
      <c r="A123" s="87" t="s">
        <v>174</v>
      </c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</row>
    <row r="124" spans="1:14" x14ac:dyDescent="0.35">
      <c r="A124" s="87" t="s">
        <v>175</v>
      </c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</row>
    <row r="125" spans="1:14" x14ac:dyDescent="0.35">
      <c r="A125" s="84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</row>
    <row r="126" spans="1:14" x14ac:dyDescent="0.35">
      <c r="A126" s="85" t="s">
        <v>128</v>
      </c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</row>
    <row r="127" spans="1:14" x14ac:dyDescent="0.35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</row>
    <row r="128" spans="1:14" x14ac:dyDescent="0.35">
      <c r="A128" s="92" t="s">
        <v>176</v>
      </c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</row>
    <row r="129" spans="1:14" x14ac:dyDescent="0.35">
      <c r="A129" s="92" t="s">
        <v>177</v>
      </c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</row>
    <row r="130" spans="1:14" x14ac:dyDescent="0.35">
      <c r="A130" s="84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</row>
    <row r="131" spans="1:14" x14ac:dyDescent="0.35">
      <c r="A131" s="85" t="s">
        <v>129</v>
      </c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</row>
    <row r="132" spans="1:14" x14ac:dyDescent="0.35">
      <c r="A132" s="84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</row>
    <row r="133" spans="1:14" x14ac:dyDescent="0.35">
      <c r="A133" s="84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</row>
    <row r="134" spans="1:14" x14ac:dyDescent="0.35">
      <c r="A134" s="92" t="s">
        <v>178</v>
      </c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</row>
    <row r="135" spans="1:14" x14ac:dyDescent="0.35">
      <c r="A135" s="92" t="s">
        <v>179</v>
      </c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</row>
    <row r="136" spans="1:14" x14ac:dyDescent="0.35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</row>
    <row r="137" spans="1:14" ht="17" x14ac:dyDescent="0.35">
      <c r="A137" s="82" t="s">
        <v>130</v>
      </c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</row>
    <row r="138" spans="1:14" x14ac:dyDescent="0.35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</row>
    <row r="139" spans="1:14" x14ac:dyDescent="0.35">
      <c r="A139" s="83" t="s">
        <v>180</v>
      </c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</row>
    <row r="140" spans="1:14" x14ac:dyDescent="0.35">
      <c r="A140" s="83" t="s">
        <v>181</v>
      </c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</row>
    <row r="141" spans="1:14" x14ac:dyDescent="0.35">
      <c r="A141" s="83" t="s">
        <v>182</v>
      </c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</row>
    <row r="142" spans="1:14" x14ac:dyDescent="0.35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</row>
    <row r="143" spans="1:14" x14ac:dyDescent="0.35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</row>
    <row r="144" spans="1:14" x14ac:dyDescent="0.35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</row>
    <row r="193" spans="1:1" x14ac:dyDescent="0.35">
      <c r="A193" s="15"/>
    </row>
    <row r="194" spans="1:1" x14ac:dyDescent="0.35">
      <c r="A194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Tata steel</vt:lpstr>
      <vt:lpstr>Income</vt:lpstr>
      <vt:lpstr>Balance sheet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Pawan Chaudhary</dc:creator>
  <cp:lastModifiedBy>Pawan Chaudhary</cp:lastModifiedBy>
  <dcterms:created xsi:type="dcterms:W3CDTF">2025-02-07T07:10:11Z</dcterms:created>
  <dcterms:modified xsi:type="dcterms:W3CDTF">2025-05-06T17:17:58Z</dcterms:modified>
</cp:coreProperties>
</file>