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nellasgov.sharepoint.com/sites/BCC-PW-ENVMT/Monitoring and Assessment/R/water_quality_dashboard/Data/"/>
    </mc:Choice>
  </mc:AlternateContent>
  <xr:revisionPtr revIDLastSave="89" documentId="8_{2C74152C-56E6-451C-B3C7-4B109718B815}" xr6:coauthVersionLast="47" xr6:coauthVersionMax="47" xr10:uidLastSave="{8693F4F8-A7E9-4FD0-8E4D-195B42058147}"/>
  <bookViews>
    <workbookView xWindow="-28920" yWindow="-120" windowWidth="29040" windowHeight="15720" xr2:uid="{6F566BA6-83FA-44F4-9C6D-4F2F79E1631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83" i="1"/>
  <c r="C182" i="1"/>
  <c r="C181" i="1"/>
  <c r="C180" i="1"/>
  <c r="H179" i="1"/>
  <c r="C179" i="1"/>
  <c r="C178" i="1"/>
  <c r="C177" i="1"/>
  <c r="H172" i="1"/>
  <c r="H170" i="1"/>
  <c r="H168" i="1"/>
  <c r="H166" i="1"/>
  <c r="H161" i="1"/>
  <c r="H149" i="1"/>
  <c r="H140" i="1"/>
  <c r="H138" i="1"/>
  <c r="H131" i="1"/>
  <c r="H129" i="1"/>
  <c r="H127" i="1"/>
  <c r="H125" i="1"/>
  <c r="H118" i="1"/>
  <c r="H116" i="1"/>
  <c r="H108" i="1"/>
  <c r="H99" i="1"/>
  <c r="H95" i="1"/>
  <c r="H91" i="1"/>
  <c r="H86" i="1"/>
  <c r="H75" i="1"/>
  <c r="H73" i="1"/>
  <c r="H64" i="1"/>
  <c r="H62" i="1"/>
  <c r="H45" i="1"/>
  <c r="H37" i="1"/>
  <c r="H31" i="1"/>
  <c r="H29" i="1"/>
  <c r="H27" i="1"/>
  <c r="H23" i="1"/>
  <c r="H19" i="1"/>
  <c r="H17" i="1"/>
  <c r="H14" i="1"/>
</calcChain>
</file>

<file path=xl/sharedStrings.xml><?xml version="1.0" encoding="utf-8"?>
<sst xmlns="http://schemas.openxmlformats.org/spreadsheetml/2006/main" count="731" uniqueCount="131">
  <si>
    <t>WBID</t>
  </si>
  <si>
    <t>Comments</t>
  </si>
  <si>
    <t>19-08</t>
  </si>
  <si>
    <t>19-12</t>
  </si>
  <si>
    <t>Rocks mostly asphalt</t>
  </si>
  <si>
    <t>a lot of "rock" was tar stuff. Prob &lt;20% actual rock (cement)</t>
  </si>
  <si>
    <t>Lots of clay</t>
  </si>
  <si>
    <t>a lot of the "rocks" (cement/concrete) were very silted. Banks quite steep and stream highly incised.</t>
  </si>
  <si>
    <t>SCI data missing, field sheets indicate sampling</t>
  </si>
  <si>
    <t>SCI score waiting</t>
  </si>
  <si>
    <t>Fall SCI not performed due to dry conditions followed by heavy rains</t>
  </si>
  <si>
    <t>Long Branch</t>
  </si>
  <si>
    <t>22-05</t>
  </si>
  <si>
    <t>22-16</t>
  </si>
  <si>
    <t>two places where brush piles impeded water flow, collected garbage.  Access really difficult.  Will not sample here again until stream is cleaned out</t>
  </si>
  <si>
    <t>Mullet Creek</t>
  </si>
  <si>
    <t>13-05</t>
  </si>
  <si>
    <t>1575A</t>
  </si>
  <si>
    <t>&lt;2m²</t>
  </si>
  <si>
    <t>low flow, silt covering rocks</t>
  </si>
  <si>
    <t>Last rain 3/27. light (&lt;0.1 inch). Sewage shiffs - may be unclaimed water sprinklers</t>
  </si>
  <si>
    <t>Hygrophila has been flushed out by heavy rains. 2 inches 12/16, 3 inches, 12/23</t>
  </si>
  <si>
    <t>there has been some bank "stabilization" on left (north) side, consisting of cement rocks. Unfortunately they removed the scant riparian zone as well.First 40 m on that side now pretty bare</t>
  </si>
  <si>
    <t>Missing SCI data, field sheets indicate sample taken</t>
  </si>
  <si>
    <t>waiting on SCI results</t>
  </si>
  <si>
    <t>Cow Branch</t>
  </si>
  <si>
    <t>06-03</t>
  </si>
  <si>
    <t>NP</t>
  </si>
  <si>
    <t>Lots of filamentous algae at 30-40. silt screen at 60m, slowing flow. Missing field sheets</t>
  </si>
  <si>
    <t>70% last rain 11/11</t>
  </si>
  <si>
    <t>Last rain 3/4 and 3/5. nearly 1 inch. Only 50 m sampled due to overgrowth (barring access)</t>
  </si>
  <si>
    <t>Some rock (cement) may be tar</t>
  </si>
  <si>
    <t>Probably channelized for ag drainage &gt;60 years ago, has acquired sinuosity. Attempts to stabilize banks with cement. Lots of trash and yard debris. Only able to do 65 meter transect</t>
  </si>
  <si>
    <t>Could only go to 70M due to cement wall. WAITING FOR SCI RESULTS</t>
  </si>
  <si>
    <t>Alligator Creek</t>
  </si>
  <si>
    <t>14-10</t>
  </si>
  <si>
    <t>Missing Field Sheets</t>
  </si>
  <si>
    <t>Erosion moderate, especially at 80-90 mark. Top 20 m straightened. Sponge on rocks. Trees down but flow not impeded.Just over 2 m2 present, but it is Nuphar which is not good habitat.  Can't really sample</t>
  </si>
  <si>
    <t>Big rain 3-4 weeks ago. Water level low now.Many snags with silt or algae</t>
  </si>
  <si>
    <t>very slight rain earlier this morning. ~ 0.15 inch.Lots of snags silted</t>
  </si>
  <si>
    <t>Missing SCI Data, Field sheets indicate sampling</t>
  </si>
  <si>
    <t>14-11</t>
  </si>
  <si>
    <t>Brooker Creek, North</t>
  </si>
  <si>
    <t>04-03</t>
  </si>
  <si>
    <t>Brooker Creek, South</t>
  </si>
  <si>
    <t>04-04</t>
  </si>
  <si>
    <t>tannic water, roots on creek bottom. Heavily shaded. Wetland stream.  Can go dry in winter</t>
  </si>
  <si>
    <t>Brief but heavy rain in wee hours &lt;0.5 inches.  Not 100% positive this site has been flowing continually for 3 months. Judging from SCI score, I'd say this is true</t>
  </si>
  <si>
    <t>Brooker Creek, North Ditch</t>
  </si>
  <si>
    <t>04-05</t>
  </si>
  <si>
    <t>Bishop Creek</t>
  </si>
  <si>
    <t>12-04</t>
  </si>
  <si>
    <t>1569A</t>
  </si>
  <si>
    <t>sampled upstream of bridge, not as straightened but little habitat</t>
  </si>
  <si>
    <t>sampled downstream of bridge, more in-stream habitat, but fewer "BMP" so more open, hence more veg</t>
  </si>
  <si>
    <t>sampled down stream of bridge: rock fortified banks, small amount of rain on previous Saturday</t>
  </si>
  <si>
    <t>almost all rock covered with moss. Missing Fieldsheets</t>
  </si>
  <si>
    <t>Last rain 5/11 (1 inch) and abother 0,4 inches a few days later. A lot of moss that gets sampled as veg. LOADED with amphipods. This is not good habitat.</t>
  </si>
  <si>
    <t xml:space="preserve">Blocked after 70M. </t>
  </si>
  <si>
    <t>12-06</t>
  </si>
  <si>
    <t>Missing SCI results; fieldsheets indicate sample taken</t>
  </si>
  <si>
    <t>We found a gomphid here, but it will be a miracle if it comes up in the SCI subsample.  Moss present, mostly in low flow.  Not included with macros because in this situation not good habitat</t>
  </si>
  <si>
    <t>Briar Creek</t>
  </si>
  <si>
    <t>11-05</t>
  </si>
  <si>
    <t>very low water, low flow, not sure if it was flowing over christmas</t>
  </si>
  <si>
    <t>low flow</t>
  </si>
  <si>
    <t>Last rain 5/11. 0.8 inches on May 11, another 0,4 inches on May 17</t>
  </si>
  <si>
    <t>Laurel oaks presents, rest of trees/shrubs non-native</t>
  </si>
  <si>
    <t>rained 4/1/21 but only about 0.2 inches precip. No evidence of scouring</t>
  </si>
  <si>
    <t>Missing SCI results; Fieldsheets indicate sample taken</t>
  </si>
  <si>
    <t xml:space="preserve">Low water level, easily suspended sediment. </t>
  </si>
  <si>
    <t>Habitat Score</t>
  </si>
  <si>
    <t>SCI Score</t>
  </si>
  <si>
    <t>Average SCI</t>
  </si>
  <si>
    <t>Average RPA</t>
  </si>
  <si>
    <t>Average Sensitivity</t>
  </si>
  <si>
    <t>% Nuisance Exotics</t>
  </si>
  <si>
    <t>Allen's Creek</t>
  </si>
  <si>
    <t>1604B1</t>
  </si>
  <si>
    <t>1541C</t>
  </si>
  <si>
    <t>Bee Branch</t>
  </si>
  <si>
    <t>08-03</t>
  </si>
  <si>
    <t>1527B</t>
  </si>
  <si>
    <t>08-04</t>
  </si>
  <si>
    <t>Church Creek</t>
  </si>
  <si>
    <t>27-08</t>
  </si>
  <si>
    <t>Curlew Creek</t>
  </si>
  <si>
    <t>10-01</t>
  </si>
  <si>
    <t>1538A</t>
  </si>
  <si>
    <t>10-02</t>
  </si>
  <si>
    <t>Jerry Branch</t>
  </si>
  <si>
    <t>10-07</t>
  </si>
  <si>
    <t>10-06</t>
  </si>
  <si>
    <t>35-10</t>
  </si>
  <si>
    <t>1668A</t>
  </si>
  <si>
    <t>Trash, moorehens</t>
  </si>
  <si>
    <t>McKay Creek</t>
  </si>
  <si>
    <t>27-11</t>
  </si>
  <si>
    <t>SCI sample spilled at lab</t>
  </si>
  <si>
    <t>Dead mole, snake, pink bacteria pooled</t>
  </si>
  <si>
    <t>Rattlesnake Creek</t>
  </si>
  <si>
    <t>17-01</t>
  </si>
  <si>
    <t>Spring Branch</t>
  </si>
  <si>
    <t>15-04</t>
  </si>
  <si>
    <t>1567B</t>
  </si>
  <si>
    <t>3/8/2016</t>
  </si>
  <si>
    <t>Spring 2020 not sampled due to bridge construction</t>
  </si>
  <si>
    <t>Stevenson's Creek</t>
  </si>
  <si>
    <t>18-06</t>
  </si>
  <si>
    <t>1567C</t>
  </si>
  <si>
    <t>Upstream wiers, shade highly variable</t>
  </si>
  <si>
    <t>Stevenson Creek</t>
  </si>
  <si>
    <t>last rain Monday. Stopped at 80m.</t>
  </si>
  <si>
    <t>water very low</t>
  </si>
  <si>
    <t>Breezy. Low flow, debris caught at bridge. Lots of loose Hygrophila</t>
  </si>
  <si>
    <t>Last 20 m encroaching on golf course</t>
  </si>
  <si>
    <t>Low flow. Hygrophilla is dominant plant but not super abundant</t>
  </si>
  <si>
    <t>Hollin Creek</t>
  </si>
  <si>
    <t>01-09</t>
  </si>
  <si>
    <t>Only 70 m utilized - large obstruction</t>
  </si>
  <si>
    <t>very tannic swampy stream with low flow</t>
  </si>
  <si>
    <t>swampy stream. Tricky to sample (hydrologically speaking)Rather stagnant upstream but flowing well under culvert for 75+ m</t>
  </si>
  <si>
    <t>Low water level, many roots exposed &amp; loss of critical sampling habitat, tons of sand &amp; silt smothering</t>
  </si>
  <si>
    <t>Slow flow</t>
  </si>
  <si>
    <t>Cross Canal</t>
  </si>
  <si>
    <t>24-07</t>
  </si>
  <si>
    <t>Joe's Creek</t>
  </si>
  <si>
    <t>1633E</t>
  </si>
  <si>
    <t>Date</t>
  </si>
  <si>
    <t>Segment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</si>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</sst>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/>
    </xf>
    <xf numFmtId="14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.pinellascounty-fl.gov\pcg\Divisions\WMS\Watershed\MONITORING\Biological%20Assessment\Data\SCI\Sites\Pinellas%20County%20SCI%20s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I"/>
      <sheetName val="HA, LVS, RPS"/>
      <sheetName val="LVI"/>
    </sheetNames>
    <sheetDataSet>
      <sheetData sheetId="0" refreshError="1">
        <row r="12">
          <cell r="D12">
            <v>1475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F413-E877-499F-8CEF-B6260D636B39}">
  <dimension ref="A1:L186"/>
  <sheetViews>
    <sheetView tabSelected="1" topLeftCell="B71" zoomScaleNormal="100" workbookViewId="0">
      <selection activeCell="E83" sqref="E83"/>
    </sheetView>
  </sheetViews>
  <sheetFormatPr defaultColWidth="18.85546875" defaultRowHeight="15" x14ac:dyDescent="0.25"/>
  <cols>
    <col min="1" max="1" width="24.5703125" style="4" bestFit="1" customWidth="1"/>
    <col min="2" max="2" width="7.5703125" style="4" bestFit="1" customWidth="1"/>
    <col min="3" max="3" width="7.140625" style="10" bestFit="1" customWidth="1"/>
    <col min="4" max="4" width="69.7109375" style="4" bestFit="1" customWidth="1"/>
    <col min="5" max="5" width="12.7109375" style="4" bestFit="1" customWidth="1"/>
    <col min="6" max="6" width="12" style="30" bestFit="1" customWidth="1"/>
    <col min="7" max="7" width="12" style="4" bestFit="1" customWidth="1"/>
    <col min="8" max="8" width="11.7109375" style="4" bestFit="1" customWidth="1"/>
    <col min="9" max="9" width="17.28515625" style="4" bestFit="1" customWidth="1"/>
    <col min="10" max="10" width="18.28515625" style="4" bestFit="1" customWidth="1"/>
    <col min="11" max="11" width="156.42578125" style="4" bestFit="1" customWidth="1"/>
    <col min="12" max="16384" width="18.85546875" style="4"/>
  </cols>
  <sheetData>
    <row r="1" spans="1:12" x14ac:dyDescent="0.25">
      <c r="A1" s="6" t="s">
        <v>129</v>
      </c>
      <c r="B1" s="5" t="s">
        <v>130</v>
      </c>
      <c r="C1" s="6" t="s">
        <v>0</v>
      </c>
      <c r="D1" s="6" t="s">
        <v>128</v>
      </c>
      <c r="E1" s="7" t="s">
        <v>71</v>
      </c>
      <c r="F1" s="8" t="s">
        <v>72</v>
      </c>
      <c r="G1" s="8" t="s">
        <v>73</v>
      </c>
      <c r="H1" s="7" t="s">
        <v>74</v>
      </c>
      <c r="I1" s="7" t="s">
        <v>75</v>
      </c>
      <c r="J1" s="7" t="s">
        <v>76</v>
      </c>
      <c r="K1" s="7" t="s">
        <v>1</v>
      </c>
      <c r="L1" s="6"/>
    </row>
    <row r="2" spans="1:12" x14ac:dyDescent="0.25">
      <c r="A2" s="6" t="s">
        <v>77</v>
      </c>
      <c r="B2" s="5" t="s">
        <v>2</v>
      </c>
      <c r="C2" s="9" t="s">
        <v>78</v>
      </c>
      <c r="D2" s="23">
        <v>42097</v>
      </c>
      <c r="E2" s="6">
        <v>73</v>
      </c>
      <c r="F2" s="28">
        <v>37</v>
      </c>
      <c r="G2" s="6">
        <v>30</v>
      </c>
      <c r="H2" s="6">
        <f>AVERAGE(0,3)</f>
        <v>1.5</v>
      </c>
      <c r="I2" s="6">
        <v>0.7</v>
      </c>
      <c r="J2" s="6">
        <v>65</v>
      </c>
      <c r="K2" s="6"/>
      <c r="L2" s="6"/>
    </row>
    <row r="3" spans="1:12" x14ac:dyDescent="0.25">
      <c r="A3" s="6" t="s">
        <v>77</v>
      </c>
      <c r="B3" s="5" t="s">
        <v>2</v>
      </c>
      <c r="C3" s="9" t="s">
        <v>78</v>
      </c>
      <c r="D3" s="23">
        <v>42303</v>
      </c>
      <c r="E3" s="6">
        <v>98</v>
      </c>
      <c r="F3" s="28">
        <v>23</v>
      </c>
      <c r="G3" s="6"/>
      <c r="H3" s="6"/>
      <c r="I3" s="6">
        <v>0.8</v>
      </c>
      <c r="J3" s="6">
        <v>60</v>
      </c>
      <c r="K3" s="6"/>
      <c r="L3" s="6"/>
    </row>
    <row r="4" spans="1:12" x14ac:dyDescent="0.25">
      <c r="A4" s="6" t="s">
        <v>77</v>
      </c>
      <c r="B4" s="5" t="s">
        <v>3</v>
      </c>
      <c r="C4" s="9" t="s">
        <v>78</v>
      </c>
      <c r="D4" s="23">
        <v>42094</v>
      </c>
      <c r="E4" s="6">
        <v>104</v>
      </c>
      <c r="F4" s="28">
        <v>25</v>
      </c>
      <c r="G4" s="6">
        <v>37</v>
      </c>
      <c r="H4" s="6">
        <v>0</v>
      </c>
      <c r="I4" s="6">
        <v>0.36</v>
      </c>
      <c r="J4" s="6">
        <v>64.3</v>
      </c>
      <c r="K4" s="6"/>
      <c r="L4" s="6"/>
    </row>
    <row r="5" spans="1:12" x14ac:dyDescent="0.25">
      <c r="A5" s="6" t="s">
        <v>77</v>
      </c>
      <c r="B5" s="5" t="s">
        <v>3</v>
      </c>
      <c r="C5" s="9" t="s">
        <v>78</v>
      </c>
      <c r="D5" s="23">
        <v>42303</v>
      </c>
      <c r="E5" s="6">
        <v>92</v>
      </c>
      <c r="F5" s="28">
        <v>49</v>
      </c>
      <c r="G5" s="6"/>
      <c r="H5" s="6"/>
      <c r="I5" s="6">
        <v>0</v>
      </c>
      <c r="J5" s="6">
        <v>100</v>
      </c>
      <c r="K5" s="6"/>
      <c r="L5" s="6"/>
    </row>
    <row r="6" spans="1:12" x14ac:dyDescent="0.25">
      <c r="A6" s="6" t="s">
        <v>77</v>
      </c>
      <c r="B6" s="5" t="s">
        <v>3</v>
      </c>
      <c r="C6" s="9" t="s">
        <v>78</v>
      </c>
      <c r="D6" s="23">
        <v>42830</v>
      </c>
      <c r="E6" s="6">
        <v>80</v>
      </c>
      <c r="F6" s="28">
        <v>33</v>
      </c>
      <c r="G6" s="6">
        <v>32.5</v>
      </c>
      <c r="H6" s="6">
        <v>0</v>
      </c>
      <c r="I6" s="6">
        <v>1.3</v>
      </c>
      <c r="J6" s="6">
        <v>66.7</v>
      </c>
      <c r="K6" s="6"/>
      <c r="L6" s="6"/>
    </row>
    <row r="7" spans="1:12" x14ac:dyDescent="0.25">
      <c r="A7" s="6" t="s">
        <v>77</v>
      </c>
      <c r="B7" s="5" t="s">
        <v>3</v>
      </c>
      <c r="C7" s="9" t="s">
        <v>78</v>
      </c>
      <c r="D7" s="23">
        <v>43026</v>
      </c>
      <c r="E7" s="6">
        <v>84</v>
      </c>
      <c r="F7" s="28">
        <v>32</v>
      </c>
      <c r="G7" s="6"/>
      <c r="H7" s="6">
        <v>0</v>
      </c>
      <c r="I7" s="6">
        <v>0.91</v>
      </c>
      <c r="J7" s="6">
        <v>77.3</v>
      </c>
      <c r="K7" s="16" t="s">
        <v>4</v>
      </c>
      <c r="L7" s="6"/>
    </row>
    <row r="8" spans="1:12" x14ac:dyDescent="0.25">
      <c r="A8" s="6" t="s">
        <v>77</v>
      </c>
      <c r="B8" s="5" t="s">
        <v>3</v>
      </c>
      <c r="C8" s="9" t="s">
        <v>78</v>
      </c>
      <c r="D8" s="23">
        <v>43609</v>
      </c>
      <c r="E8" s="6">
        <v>75</v>
      </c>
      <c r="F8" s="28">
        <v>27</v>
      </c>
      <c r="G8" s="6">
        <v>36</v>
      </c>
      <c r="H8" s="6">
        <v>0</v>
      </c>
      <c r="I8" s="6">
        <v>0</v>
      </c>
      <c r="J8" s="6">
        <v>100</v>
      </c>
      <c r="K8" s="17" t="s">
        <v>5</v>
      </c>
      <c r="L8" s="6"/>
    </row>
    <row r="9" spans="1:12" x14ac:dyDescent="0.25">
      <c r="A9" s="6" t="s">
        <v>77</v>
      </c>
      <c r="B9" s="5" t="s">
        <v>3</v>
      </c>
      <c r="C9" s="9" t="s">
        <v>78</v>
      </c>
      <c r="D9" s="23">
        <v>43805</v>
      </c>
      <c r="E9" s="6">
        <v>79</v>
      </c>
      <c r="F9" s="28">
        <v>45</v>
      </c>
      <c r="G9" s="6"/>
      <c r="H9" s="6"/>
      <c r="I9" s="6">
        <v>0</v>
      </c>
      <c r="J9" s="6">
        <v>100</v>
      </c>
      <c r="K9" s="18" t="s">
        <v>6</v>
      </c>
      <c r="L9" s="6"/>
    </row>
    <row r="10" spans="1:12" x14ac:dyDescent="0.25">
      <c r="A10" s="6" t="s">
        <v>77</v>
      </c>
      <c r="B10" s="5" t="s">
        <v>3</v>
      </c>
      <c r="C10" s="9" t="s">
        <v>78</v>
      </c>
      <c r="D10" s="23">
        <v>44315</v>
      </c>
      <c r="E10" s="6">
        <v>78</v>
      </c>
      <c r="F10" s="28">
        <v>20</v>
      </c>
      <c r="G10" s="6"/>
      <c r="H10" s="6">
        <v>0</v>
      </c>
      <c r="I10" s="6">
        <v>1.33</v>
      </c>
      <c r="J10" s="6">
        <v>66.7</v>
      </c>
      <c r="K10" s="19" t="s">
        <v>7</v>
      </c>
      <c r="L10" s="6"/>
    </row>
    <row r="11" spans="1:12" x14ac:dyDescent="0.25">
      <c r="A11" s="6" t="s">
        <v>77</v>
      </c>
      <c r="B11" s="5" t="s">
        <v>3</v>
      </c>
      <c r="C11" s="9" t="s">
        <v>78</v>
      </c>
      <c r="D11" s="23">
        <v>44615</v>
      </c>
      <c r="E11" s="6">
        <v>79</v>
      </c>
      <c r="F11" s="28"/>
      <c r="G11" s="6"/>
      <c r="H11" s="6"/>
      <c r="I11" s="6">
        <v>0</v>
      </c>
      <c r="J11" s="6">
        <v>83.3</v>
      </c>
      <c r="K11" s="6" t="s">
        <v>8</v>
      </c>
      <c r="L11" s="6"/>
    </row>
    <row r="12" spans="1:12" x14ac:dyDescent="0.25">
      <c r="A12" s="6" t="s">
        <v>77</v>
      </c>
      <c r="B12" s="5" t="s">
        <v>3</v>
      </c>
      <c r="C12" s="9" t="s">
        <v>78</v>
      </c>
      <c r="D12" s="23">
        <v>44995</v>
      </c>
      <c r="E12" s="6">
        <v>71</v>
      </c>
      <c r="F12" s="28">
        <v>40</v>
      </c>
      <c r="G12" s="6"/>
      <c r="H12" s="6">
        <v>0</v>
      </c>
      <c r="I12" s="6">
        <v>0.73</v>
      </c>
      <c r="J12" s="6">
        <v>81.8</v>
      </c>
      <c r="K12" s="6" t="s">
        <v>9</v>
      </c>
      <c r="L12" s="6"/>
    </row>
    <row r="13" spans="1:12" x14ac:dyDescent="0.25">
      <c r="A13" s="6" t="s">
        <v>77</v>
      </c>
      <c r="B13" s="5" t="s">
        <v>3</v>
      </c>
      <c r="C13" s="9" t="s">
        <v>78</v>
      </c>
      <c r="D13" s="23"/>
      <c r="E13" s="6"/>
      <c r="F13" s="28"/>
      <c r="G13" s="6"/>
      <c r="H13" s="6"/>
      <c r="I13" s="6"/>
      <c r="J13" s="6"/>
      <c r="K13" s="6" t="s">
        <v>10</v>
      </c>
      <c r="L13" s="6"/>
    </row>
    <row r="14" spans="1:12" x14ac:dyDescent="0.25">
      <c r="A14" s="6" t="s">
        <v>11</v>
      </c>
      <c r="B14" s="5" t="s">
        <v>12</v>
      </c>
      <c r="C14" s="9">
        <v>1627</v>
      </c>
      <c r="D14" s="23">
        <v>42087</v>
      </c>
      <c r="E14" s="6">
        <v>110</v>
      </c>
      <c r="F14" s="29">
        <v>36</v>
      </c>
      <c r="G14" s="9">
        <v>36.5</v>
      </c>
      <c r="H14" s="6">
        <f>AVERAGE(7,0)</f>
        <v>3.5</v>
      </c>
      <c r="I14" s="6">
        <v>0.06</v>
      </c>
      <c r="J14" s="6">
        <v>94.1</v>
      </c>
      <c r="K14" s="6"/>
      <c r="L14" s="6"/>
    </row>
    <row r="15" spans="1:12" x14ac:dyDescent="0.25">
      <c r="A15" s="6" t="s">
        <v>11</v>
      </c>
      <c r="B15" s="5" t="s">
        <v>12</v>
      </c>
      <c r="C15" s="9">
        <v>1627</v>
      </c>
      <c r="D15" s="23">
        <v>42300</v>
      </c>
      <c r="E15" s="6">
        <v>98</v>
      </c>
      <c r="F15" s="29">
        <v>37</v>
      </c>
      <c r="G15" s="9"/>
      <c r="H15" s="6"/>
      <c r="I15" s="6">
        <v>1</v>
      </c>
      <c r="J15" s="6">
        <v>73.900000000000006</v>
      </c>
      <c r="K15" s="6"/>
      <c r="L15" s="6"/>
    </row>
    <row r="16" spans="1:12" x14ac:dyDescent="0.25">
      <c r="A16" s="6" t="s">
        <v>11</v>
      </c>
      <c r="B16" s="5" t="s">
        <v>13</v>
      </c>
      <c r="C16" s="9">
        <v>1627</v>
      </c>
      <c r="D16" s="23">
        <v>43040</v>
      </c>
      <c r="E16" s="6">
        <v>81</v>
      </c>
      <c r="F16" s="29">
        <v>12</v>
      </c>
      <c r="G16" s="9"/>
      <c r="H16" s="6">
        <v>0</v>
      </c>
      <c r="I16" s="6">
        <v>0.49</v>
      </c>
      <c r="J16" s="6">
        <v>90.9</v>
      </c>
      <c r="K16" s="19" t="s">
        <v>14</v>
      </c>
      <c r="L16" s="6"/>
    </row>
    <row r="17" spans="1:12" x14ac:dyDescent="0.25">
      <c r="A17" s="6" t="s">
        <v>15</v>
      </c>
      <c r="B17" s="5" t="s">
        <v>16</v>
      </c>
      <c r="C17" s="9" t="s">
        <v>17</v>
      </c>
      <c r="D17" s="23">
        <v>42078</v>
      </c>
      <c r="E17" s="6">
        <v>104</v>
      </c>
      <c r="F17" s="28">
        <v>34</v>
      </c>
      <c r="G17" s="6">
        <v>29</v>
      </c>
      <c r="H17" s="6">
        <f>AVERAGE(0,13)</f>
        <v>6.5</v>
      </c>
      <c r="I17" s="6">
        <v>0.24</v>
      </c>
      <c r="J17" s="6">
        <v>94.1</v>
      </c>
      <c r="K17" s="6"/>
      <c r="L17" s="6"/>
    </row>
    <row r="18" spans="1:12" x14ac:dyDescent="0.25">
      <c r="A18" s="6" t="s">
        <v>15</v>
      </c>
      <c r="B18" s="5" t="s">
        <v>16</v>
      </c>
      <c r="C18" s="9" t="s">
        <v>17</v>
      </c>
      <c r="D18" s="23">
        <v>42321</v>
      </c>
      <c r="E18" s="6">
        <v>80</v>
      </c>
      <c r="F18" s="28">
        <v>24</v>
      </c>
      <c r="G18" s="6"/>
      <c r="H18" s="6"/>
      <c r="I18" s="6">
        <v>1.0900000000000001</v>
      </c>
      <c r="J18" s="6">
        <v>72.7</v>
      </c>
      <c r="K18" s="6"/>
      <c r="L18" s="6"/>
    </row>
    <row r="19" spans="1:12" x14ac:dyDescent="0.25">
      <c r="A19" s="6" t="s">
        <v>15</v>
      </c>
      <c r="B19" s="5" t="s">
        <v>16</v>
      </c>
      <c r="C19" s="9" t="s">
        <v>17</v>
      </c>
      <c r="D19" s="23">
        <v>43067</v>
      </c>
      <c r="E19" s="6">
        <v>54</v>
      </c>
      <c r="F19" s="28">
        <v>23</v>
      </c>
      <c r="G19" s="6">
        <v>20.5</v>
      </c>
      <c r="H19" s="6">
        <f>AVERAGE(0,7)</f>
        <v>3.5</v>
      </c>
      <c r="I19" s="6" t="s">
        <v>18</v>
      </c>
      <c r="J19" s="6" t="s">
        <v>18</v>
      </c>
      <c r="K19" s="19" t="s">
        <v>19</v>
      </c>
      <c r="L19" s="6"/>
    </row>
    <row r="20" spans="1:12" x14ac:dyDescent="0.25">
      <c r="A20" s="6" t="s">
        <v>15</v>
      </c>
      <c r="B20" s="5" t="s">
        <v>16</v>
      </c>
      <c r="C20" s="9" t="s">
        <v>17</v>
      </c>
      <c r="D20" s="23">
        <v>43229</v>
      </c>
      <c r="E20" s="6">
        <v>75</v>
      </c>
      <c r="F20" s="28">
        <v>18</v>
      </c>
      <c r="G20" s="6"/>
      <c r="H20" s="6"/>
      <c r="I20" s="6">
        <v>0.38</v>
      </c>
      <c r="J20" s="6">
        <v>81.3</v>
      </c>
      <c r="K20" s="19" t="s">
        <v>19</v>
      </c>
      <c r="L20" s="6"/>
    </row>
    <row r="21" spans="1:12" x14ac:dyDescent="0.25">
      <c r="A21" s="6" t="s">
        <v>15</v>
      </c>
      <c r="B21" s="5" t="s">
        <v>16</v>
      </c>
      <c r="C21" s="9" t="s">
        <v>17</v>
      </c>
      <c r="D21" s="23">
        <v>43553</v>
      </c>
      <c r="E21" s="6">
        <v>71</v>
      </c>
      <c r="F21" s="28">
        <v>48</v>
      </c>
      <c r="G21" s="6">
        <v>44</v>
      </c>
      <c r="H21" s="6">
        <v>0</v>
      </c>
      <c r="I21" s="6">
        <v>0</v>
      </c>
      <c r="J21" s="6">
        <v>100</v>
      </c>
      <c r="K21" s="19" t="s">
        <v>20</v>
      </c>
      <c r="L21" s="6"/>
    </row>
    <row r="22" spans="1:12" x14ac:dyDescent="0.25">
      <c r="A22" s="6" t="s">
        <v>15</v>
      </c>
      <c r="B22" s="5" t="s">
        <v>16</v>
      </c>
      <c r="C22" s="9" t="s">
        <v>17</v>
      </c>
      <c r="D22" s="23">
        <v>43844</v>
      </c>
      <c r="E22" s="6">
        <v>55</v>
      </c>
      <c r="F22" s="28">
        <v>40</v>
      </c>
      <c r="G22" s="6"/>
      <c r="H22" s="6"/>
      <c r="I22" s="6" t="s">
        <v>18</v>
      </c>
      <c r="J22" s="6" t="s">
        <v>18</v>
      </c>
      <c r="K22" s="19" t="s">
        <v>21</v>
      </c>
      <c r="L22" s="6"/>
    </row>
    <row r="23" spans="1:12" x14ac:dyDescent="0.25">
      <c r="A23" s="6" t="s">
        <v>15</v>
      </c>
      <c r="B23" s="5" t="s">
        <v>16</v>
      </c>
      <c r="C23" s="9" t="s">
        <v>17</v>
      </c>
      <c r="D23" s="23">
        <v>44267</v>
      </c>
      <c r="E23" s="6">
        <v>72</v>
      </c>
      <c r="F23" s="28">
        <v>53</v>
      </c>
      <c r="G23" s="6"/>
      <c r="H23" s="6">
        <f>AVERAGE(0,3)</f>
        <v>1.5</v>
      </c>
      <c r="I23" s="6">
        <v>1</v>
      </c>
      <c r="J23" s="6">
        <v>50</v>
      </c>
      <c r="K23" s="19" t="s">
        <v>22</v>
      </c>
      <c r="L23" s="6"/>
    </row>
    <row r="24" spans="1:12" x14ac:dyDescent="0.25">
      <c r="A24" s="6" t="s">
        <v>15</v>
      </c>
      <c r="B24" s="5" t="s">
        <v>16</v>
      </c>
      <c r="C24" s="9" t="s">
        <v>17</v>
      </c>
      <c r="D24" s="23">
        <v>44566</v>
      </c>
      <c r="E24" s="6">
        <v>61</v>
      </c>
      <c r="F24" s="28"/>
      <c r="G24" s="6"/>
      <c r="H24" s="6"/>
      <c r="I24" s="6">
        <v>1.08</v>
      </c>
      <c r="J24" s="6">
        <v>72.7</v>
      </c>
      <c r="K24" s="19" t="s">
        <v>23</v>
      </c>
      <c r="L24" s="6"/>
    </row>
    <row r="25" spans="1:12" x14ac:dyDescent="0.25">
      <c r="A25" s="6" t="s">
        <v>15</v>
      </c>
      <c r="B25" s="5" t="s">
        <v>16</v>
      </c>
      <c r="C25" s="9" t="s">
        <v>17</v>
      </c>
      <c r="D25" s="23">
        <v>44987</v>
      </c>
      <c r="E25" s="6">
        <v>68</v>
      </c>
      <c r="F25" s="28">
        <v>38</v>
      </c>
      <c r="G25" s="6"/>
      <c r="H25" s="6">
        <v>2</v>
      </c>
      <c r="I25" s="6">
        <v>0.32</v>
      </c>
      <c r="J25" s="6">
        <v>90.9</v>
      </c>
      <c r="K25" s="19" t="s">
        <v>24</v>
      </c>
      <c r="L25" s="6"/>
    </row>
    <row r="26" spans="1:12" x14ac:dyDescent="0.25">
      <c r="A26" s="6" t="s">
        <v>15</v>
      </c>
      <c r="B26" s="5" t="s">
        <v>16</v>
      </c>
      <c r="C26" s="9" t="s">
        <v>17</v>
      </c>
      <c r="D26" s="23"/>
      <c r="E26" s="6"/>
      <c r="F26" s="28"/>
      <c r="G26" s="6"/>
      <c r="H26" s="6"/>
      <c r="I26" s="6"/>
      <c r="J26" s="6"/>
      <c r="K26" s="6" t="s">
        <v>10</v>
      </c>
      <c r="L26" s="6"/>
    </row>
    <row r="27" spans="1:12" x14ac:dyDescent="0.25">
      <c r="A27" s="6" t="s">
        <v>25</v>
      </c>
      <c r="B27" s="5" t="s">
        <v>26</v>
      </c>
      <c r="C27" s="9">
        <v>1529</v>
      </c>
      <c r="D27" s="23">
        <v>42052</v>
      </c>
      <c r="E27" s="6">
        <v>71</v>
      </c>
      <c r="F27" s="28">
        <v>44</v>
      </c>
      <c r="G27" s="6">
        <v>40.5</v>
      </c>
      <c r="H27" s="6">
        <f>AVERAGE(6.6,6)</f>
        <v>6.3</v>
      </c>
      <c r="I27" s="6" t="s">
        <v>18</v>
      </c>
      <c r="J27" s="6" t="s">
        <v>18</v>
      </c>
      <c r="K27" s="6"/>
      <c r="L27" s="6"/>
    </row>
    <row r="28" spans="1:12" x14ac:dyDescent="0.25">
      <c r="A28" s="6" t="s">
        <v>25</v>
      </c>
      <c r="B28" s="5" t="s">
        <v>26</v>
      </c>
      <c r="C28" s="9">
        <v>1529</v>
      </c>
      <c r="D28" s="23">
        <v>42326</v>
      </c>
      <c r="E28" s="6">
        <v>77</v>
      </c>
      <c r="F28" s="28">
        <v>37</v>
      </c>
      <c r="G28" s="6"/>
      <c r="H28" s="6"/>
      <c r="I28" s="6" t="s">
        <v>18</v>
      </c>
      <c r="J28" s="6" t="s">
        <v>18</v>
      </c>
      <c r="K28" s="6"/>
      <c r="L28" s="6"/>
    </row>
    <row r="29" spans="1:12" x14ac:dyDescent="0.25">
      <c r="A29" s="6" t="s">
        <v>25</v>
      </c>
      <c r="B29" s="5" t="s">
        <v>26</v>
      </c>
      <c r="C29" s="9">
        <v>1529</v>
      </c>
      <c r="D29" s="23">
        <v>42797</v>
      </c>
      <c r="E29" s="6">
        <v>78</v>
      </c>
      <c r="F29" s="28">
        <v>21</v>
      </c>
      <c r="G29" s="6">
        <v>27.5</v>
      </c>
      <c r="H29" s="6">
        <f>AVERAGE(12.5,16.7)</f>
        <v>14.6</v>
      </c>
      <c r="I29" s="6" t="s">
        <v>27</v>
      </c>
      <c r="J29" s="6" t="s">
        <v>27</v>
      </c>
      <c r="K29" s="19" t="s">
        <v>28</v>
      </c>
      <c r="L29" s="6"/>
    </row>
    <row r="30" spans="1:12" x14ac:dyDescent="0.25">
      <c r="A30" s="6" t="s">
        <v>25</v>
      </c>
      <c r="B30" s="5" t="s">
        <v>26</v>
      </c>
      <c r="C30" s="9">
        <v>1529</v>
      </c>
      <c r="D30" s="23">
        <v>43054</v>
      </c>
      <c r="E30" s="6">
        <v>79</v>
      </c>
      <c r="F30" s="28">
        <v>34</v>
      </c>
      <c r="G30" s="6"/>
      <c r="H30" s="6"/>
      <c r="I30" s="6" t="s">
        <v>18</v>
      </c>
      <c r="J30" s="6" t="s">
        <v>18</v>
      </c>
      <c r="K30" s="19" t="s">
        <v>29</v>
      </c>
      <c r="L30" s="6"/>
    </row>
    <row r="31" spans="1:12" x14ac:dyDescent="0.25">
      <c r="A31" s="6" t="s">
        <v>25</v>
      </c>
      <c r="B31" s="5" t="s">
        <v>26</v>
      </c>
      <c r="C31" s="9">
        <v>1529</v>
      </c>
      <c r="D31" s="23">
        <v>43546</v>
      </c>
      <c r="E31" s="6">
        <v>85</v>
      </c>
      <c r="F31" s="28">
        <v>38</v>
      </c>
      <c r="G31" s="6">
        <v>39.5</v>
      </c>
      <c r="H31" s="6">
        <f>AVERAGE(4,0)</f>
        <v>2</v>
      </c>
      <c r="I31" s="6" t="s">
        <v>18</v>
      </c>
      <c r="J31" s="6" t="s">
        <v>18</v>
      </c>
      <c r="K31" s="19" t="s">
        <v>30</v>
      </c>
      <c r="L31" s="6"/>
    </row>
    <row r="32" spans="1:12" x14ac:dyDescent="0.25">
      <c r="A32" s="6" t="s">
        <v>25</v>
      </c>
      <c r="B32" s="5" t="s">
        <v>26</v>
      </c>
      <c r="C32" s="9">
        <v>1529</v>
      </c>
      <c r="D32" s="23">
        <v>43791</v>
      </c>
      <c r="E32" s="6">
        <v>79</v>
      </c>
      <c r="F32" s="28">
        <v>41</v>
      </c>
      <c r="G32" s="6"/>
      <c r="H32" s="6"/>
      <c r="I32" s="6" t="s">
        <v>18</v>
      </c>
      <c r="J32" s="6" t="s">
        <v>18</v>
      </c>
      <c r="K32" s="19" t="s">
        <v>31</v>
      </c>
      <c r="L32" s="6"/>
    </row>
    <row r="33" spans="1:12" x14ac:dyDescent="0.25">
      <c r="A33" s="6" t="s">
        <v>25</v>
      </c>
      <c r="B33" s="5" t="s">
        <v>26</v>
      </c>
      <c r="C33" s="9">
        <v>1529</v>
      </c>
      <c r="D33" s="23">
        <v>44315</v>
      </c>
      <c r="E33" s="6">
        <v>80</v>
      </c>
      <c r="F33" s="28">
        <v>46</v>
      </c>
      <c r="G33" s="6">
        <v>37</v>
      </c>
      <c r="H33" s="6">
        <v>0</v>
      </c>
      <c r="I33" s="6" t="s">
        <v>18</v>
      </c>
      <c r="J33" s="6" t="s">
        <v>18</v>
      </c>
      <c r="K33" s="19" t="s">
        <v>32</v>
      </c>
      <c r="L33" s="6"/>
    </row>
    <row r="34" spans="1:12" x14ac:dyDescent="0.25">
      <c r="A34" s="6" t="s">
        <v>25</v>
      </c>
      <c r="B34" s="5" t="s">
        <v>26</v>
      </c>
      <c r="C34" s="9">
        <v>1529</v>
      </c>
      <c r="D34" s="23">
        <v>44566</v>
      </c>
      <c r="E34" s="6">
        <v>68</v>
      </c>
      <c r="F34" s="28">
        <v>28</v>
      </c>
      <c r="G34" s="6"/>
      <c r="H34" s="6"/>
      <c r="I34" s="6" t="s">
        <v>18</v>
      </c>
      <c r="J34" s="6" t="s">
        <v>18</v>
      </c>
      <c r="K34" s="6"/>
      <c r="L34" s="6"/>
    </row>
    <row r="35" spans="1:12" x14ac:dyDescent="0.25">
      <c r="A35" s="6" t="s">
        <v>25</v>
      </c>
      <c r="B35" s="5" t="s">
        <v>26</v>
      </c>
      <c r="C35" s="9">
        <v>1529</v>
      </c>
      <c r="D35" s="23">
        <v>44994</v>
      </c>
      <c r="E35" s="6">
        <v>64</v>
      </c>
      <c r="F35" s="28">
        <v>55</v>
      </c>
      <c r="G35" s="6"/>
      <c r="H35" s="6">
        <v>50</v>
      </c>
      <c r="I35" s="6" t="s">
        <v>18</v>
      </c>
      <c r="J35" s="6" t="s">
        <v>18</v>
      </c>
      <c r="K35" s="19" t="s">
        <v>33</v>
      </c>
      <c r="L35" s="6"/>
    </row>
    <row r="36" spans="1:12" x14ac:dyDescent="0.25">
      <c r="A36" s="6" t="s">
        <v>25</v>
      </c>
      <c r="B36" s="5" t="s">
        <v>26</v>
      </c>
      <c r="C36" s="9">
        <v>1529</v>
      </c>
      <c r="D36" s="23"/>
      <c r="E36" s="6"/>
      <c r="F36" s="28"/>
      <c r="G36" s="6"/>
      <c r="H36" s="6"/>
      <c r="I36" s="6"/>
      <c r="J36" s="6"/>
      <c r="K36" s="6" t="s">
        <v>10</v>
      </c>
      <c r="L36" s="6"/>
    </row>
    <row r="37" spans="1:12" x14ac:dyDescent="0.25">
      <c r="A37" s="6" t="s">
        <v>34</v>
      </c>
      <c r="B37" s="5" t="s">
        <v>35</v>
      </c>
      <c r="C37" s="9">
        <v>1574</v>
      </c>
      <c r="D37" s="23">
        <v>42082</v>
      </c>
      <c r="E37" s="6">
        <v>110</v>
      </c>
      <c r="F37" s="28">
        <v>59</v>
      </c>
      <c r="G37" s="6">
        <v>61</v>
      </c>
      <c r="H37" s="6">
        <f>AVERAGE(10,0)</f>
        <v>5</v>
      </c>
      <c r="I37" s="6">
        <v>1.44</v>
      </c>
      <c r="J37" s="6">
        <v>40.4</v>
      </c>
      <c r="K37" s="6"/>
      <c r="L37" s="6"/>
    </row>
    <row r="38" spans="1:12" x14ac:dyDescent="0.25">
      <c r="A38" s="6" t="s">
        <v>34</v>
      </c>
      <c r="B38" s="5" t="s">
        <v>35</v>
      </c>
      <c r="C38" s="9">
        <v>1574</v>
      </c>
      <c r="D38" s="23">
        <v>42289</v>
      </c>
      <c r="E38" s="6">
        <v>119</v>
      </c>
      <c r="F38" s="28">
        <v>63</v>
      </c>
      <c r="G38" s="6"/>
      <c r="H38" s="6"/>
      <c r="I38" s="6" t="s">
        <v>18</v>
      </c>
      <c r="J38" s="6" t="s">
        <v>18</v>
      </c>
      <c r="K38" s="6"/>
      <c r="L38" s="6"/>
    </row>
    <row r="39" spans="1:12" x14ac:dyDescent="0.25">
      <c r="A39" s="6" t="s">
        <v>34</v>
      </c>
      <c r="B39" s="5" t="s">
        <v>35</v>
      </c>
      <c r="C39" s="9">
        <v>1574</v>
      </c>
      <c r="D39" s="23">
        <v>42466</v>
      </c>
      <c r="E39" s="6">
        <v>114</v>
      </c>
      <c r="F39" s="28">
        <v>42</v>
      </c>
      <c r="G39" s="6">
        <v>43.5</v>
      </c>
      <c r="H39" s="6">
        <v>0</v>
      </c>
      <c r="I39" s="6" t="s">
        <v>27</v>
      </c>
      <c r="J39" s="6" t="s">
        <v>27</v>
      </c>
      <c r="K39" s="6"/>
      <c r="L39" s="6"/>
    </row>
    <row r="40" spans="1:12" x14ac:dyDescent="0.25">
      <c r="A40" s="6" t="s">
        <v>34</v>
      </c>
      <c r="B40" s="5" t="s">
        <v>35</v>
      </c>
      <c r="C40" s="9">
        <v>1574</v>
      </c>
      <c r="D40" s="23">
        <v>42585</v>
      </c>
      <c r="E40" s="6">
        <v>125</v>
      </c>
      <c r="F40" s="28">
        <v>45</v>
      </c>
      <c r="G40" s="6"/>
      <c r="H40" s="6"/>
      <c r="I40" s="6" t="s">
        <v>27</v>
      </c>
      <c r="J40" s="6" t="s">
        <v>27</v>
      </c>
      <c r="K40" s="6"/>
      <c r="L40" s="6"/>
    </row>
    <row r="41" spans="1:12" x14ac:dyDescent="0.25">
      <c r="A41" s="6" t="s">
        <v>34</v>
      </c>
      <c r="B41" s="5" t="s">
        <v>35</v>
      </c>
      <c r="C41" s="9">
        <v>1574</v>
      </c>
      <c r="D41" s="23">
        <v>42632</v>
      </c>
      <c r="E41" s="6"/>
      <c r="F41" s="28">
        <v>30</v>
      </c>
      <c r="G41" s="6"/>
      <c r="H41" s="6">
        <v>0</v>
      </c>
      <c r="I41" s="6"/>
      <c r="J41" s="6"/>
      <c r="K41" s="6" t="s">
        <v>36</v>
      </c>
      <c r="L41" s="6"/>
    </row>
    <row r="42" spans="1:12" x14ac:dyDescent="0.25">
      <c r="A42" s="6" t="s">
        <v>34</v>
      </c>
      <c r="B42" s="5" t="s">
        <v>35</v>
      </c>
      <c r="C42" s="9">
        <v>1574</v>
      </c>
      <c r="D42" s="23">
        <v>43027</v>
      </c>
      <c r="E42" s="6"/>
      <c r="F42" s="28">
        <v>36</v>
      </c>
      <c r="G42" s="6"/>
      <c r="H42" s="6"/>
      <c r="I42" s="6"/>
      <c r="J42" s="6"/>
      <c r="K42" s="6" t="s">
        <v>36</v>
      </c>
      <c r="L42" s="6"/>
    </row>
    <row r="43" spans="1:12" x14ac:dyDescent="0.25">
      <c r="A43" s="6" t="s">
        <v>34</v>
      </c>
      <c r="B43" s="5" t="s">
        <v>35</v>
      </c>
      <c r="C43" s="6">
        <v>1603</v>
      </c>
      <c r="D43" s="23">
        <v>42502</v>
      </c>
      <c r="E43" s="6">
        <v>111</v>
      </c>
      <c r="F43" s="28">
        <v>50</v>
      </c>
      <c r="G43" s="6">
        <v>43</v>
      </c>
      <c r="H43" s="9">
        <v>0</v>
      </c>
      <c r="I43" s="6" t="s">
        <v>27</v>
      </c>
      <c r="J43" s="6" t="s">
        <v>27</v>
      </c>
      <c r="K43" s="6" t="s">
        <v>36</v>
      </c>
      <c r="L43" s="6"/>
    </row>
    <row r="44" spans="1:12" x14ac:dyDescent="0.25">
      <c r="A44" s="6" t="s">
        <v>34</v>
      </c>
      <c r="B44" s="5" t="s">
        <v>35</v>
      </c>
      <c r="C44" s="6">
        <v>1603</v>
      </c>
      <c r="D44" s="23">
        <v>42719</v>
      </c>
      <c r="E44" s="6">
        <v>107</v>
      </c>
      <c r="F44" s="28">
        <v>36</v>
      </c>
      <c r="G44" s="6"/>
      <c r="H44" s="9"/>
      <c r="I44" s="6" t="s">
        <v>27</v>
      </c>
      <c r="J44" s="6" t="s">
        <v>27</v>
      </c>
      <c r="K44" s="6" t="s">
        <v>36</v>
      </c>
      <c r="L44" s="6"/>
    </row>
    <row r="45" spans="1:12" x14ac:dyDescent="0.25">
      <c r="A45" s="6" t="s">
        <v>34</v>
      </c>
      <c r="B45" s="5" t="s">
        <v>35</v>
      </c>
      <c r="C45" s="9">
        <v>1574</v>
      </c>
      <c r="D45" s="23">
        <v>43567</v>
      </c>
      <c r="E45" s="6">
        <v>109</v>
      </c>
      <c r="F45" s="28">
        <v>45</v>
      </c>
      <c r="G45" s="6">
        <v>42</v>
      </c>
      <c r="H45" s="9">
        <f>AVERAGE(0,3)</f>
        <v>1.5</v>
      </c>
      <c r="I45" s="6">
        <v>1.63</v>
      </c>
      <c r="J45" s="6">
        <v>37.5</v>
      </c>
      <c r="K45" s="19" t="s">
        <v>37</v>
      </c>
      <c r="L45" s="6"/>
    </row>
    <row r="46" spans="1:12" x14ac:dyDescent="0.25">
      <c r="A46" s="6" t="s">
        <v>34</v>
      </c>
      <c r="B46" s="5" t="s">
        <v>35</v>
      </c>
      <c r="C46" s="9">
        <v>1574</v>
      </c>
      <c r="D46" s="23">
        <v>43777</v>
      </c>
      <c r="E46" s="6">
        <v>112</v>
      </c>
      <c r="F46" s="28">
        <v>39</v>
      </c>
      <c r="G46" s="6"/>
      <c r="H46" s="9"/>
      <c r="I46" s="6" t="s">
        <v>18</v>
      </c>
      <c r="J46" s="6" t="s">
        <v>18</v>
      </c>
      <c r="K46" s="19" t="s">
        <v>38</v>
      </c>
      <c r="L46" s="6"/>
    </row>
    <row r="47" spans="1:12" x14ac:dyDescent="0.25">
      <c r="A47" s="6" t="s">
        <v>34</v>
      </c>
      <c r="B47" s="5" t="s">
        <v>35</v>
      </c>
      <c r="C47" s="9">
        <v>1574</v>
      </c>
      <c r="D47" s="23">
        <v>44258</v>
      </c>
      <c r="E47" s="6">
        <v>101</v>
      </c>
      <c r="F47" s="28">
        <v>49</v>
      </c>
      <c r="G47" s="6"/>
      <c r="H47" s="9">
        <v>0</v>
      </c>
      <c r="I47" s="6">
        <v>1.05</v>
      </c>
      <c r="J47" s="6">
        <v>54.5</v>
      </c>
      <c r="K47" s="19" t="s">
        <v>39</v>
      </c>
      <c r="L47" s="6"/>
    </row>
    <row r="48" spans="1:12" x14ac:dyDescent="0.25">
      <c r="A48" s="6" t="s">
        <v>34</v>
      </c>
      <c r="B48" s="5" t="s">
        <v>35</v>
      </c>
      <c r="C48" s="9">
        <v>1574</v>
      </c>
      <c r="D48" s="23">
        <v>44516</v>
      </c>
      <c r="E48" s="6">
        <v>94</v>
      </c>
      <c r="F48" s="28"/>
      <c r="G48" s="6"/>
      <c r="H48" s="9"/>
      <c r="I48" s="6" t="s">
        <v>18</v>
      </c>
      <c r="J48" s="6" t="s">
        <v>18</v>
      </c>
      <c r="K48" s="6" t="s">
        <v>40</v>
      </c>
      <c r="L48" s="6"/>
    </row>
    <row r="49" spans="1:12" x14ac:dyDescent="0.25">
      <c r="A49" s="6" t="s">
        <v>34</v>
      </c>
      <c r="B49" s="5" t="s">
        <v>35</v>
      </c>
      <c r="C49" s="9">
        <v>1574</v>
      </c>
      <c r="D49" s="23">
        <v>44994</v>
      </c>
      <c r="E49" s="6">
        <v>109</v>
      </c>
      <c r="F49" s="28">
        <v>56</v>
      </c>
      <c r="G49" s="6"/>
      <c r="H49" s="9">
        <v>8</v>
      </c>
      <c r="I49" s="6">
        <v>1.1100000000000001</v>
      </c>
      <c r="J49" s="6">
        <v>63.2</v>
      </c>
      <c r="K49" s="6"/>
      <c r="L49" s="6"/>
    </row>
    <row r="50" spans="1:12" x14ac:dyDescent="0.25">
      <c r="A50" s="6" t="s">
        <v>34</v>
      </c>
      <c r="B50" s="5" t="s">
        <v>35</v>
      </c>
      <c r="C50" s="9">
        <v>1574</v>
      </c>
      <c r="D50" s="23"/>
      <c r="E50" s="6"/>
      <c r="F50" s="28"/>
      <c r="G50" s="6"/>
      <c r="H50" s="9"/>
      <c r="I50" s="6"/>
      <c r="J50" s="6"/>
      <c r="K50" s="6" t="s">
        <v>10</v>
      </c>
      <c r="L50" s="6"/>
    </row>
    <row r="51" spans="1:12" x14ac:dyDescent="0.25">
      <c r="A51" s="6" t="s">
        <v>34</v>
      </c>
      <c r="B51" s="5" t="s">
        <v>41</v>
      </c>
      <c r="C51" s="9">
        <v>1574</v>
      </c>
      <c r="D51" s="23">
        <v>42466</v>
      </c>
      <c r="E51" s="6"/>
      <c r="F51" s="28">
        <v>42</v>
      </c>
      <c r="G51" s="6"/>
      <c r="H51" s="9">
        <v>0</v>
      </c>
      <c r="I51" s="6"/>
      <c r="J51" s="6"/>
      <c r="K51" s="6" t="s">
        <v>36</v>
      </c>
      <c r="L51" s="6"/>
    </row>
    <row r="52" spans="1:12" x14ac:dyDescent="0.25">
      <c r="A52" s="6" t="s">
        <v>34</v>
      </c>
      <c r="B52" s="5" t="s">
        <v>41</v>
      </c>
      <c r="C52" s="9">
        <v>1574</v>
      </c>
      <c r="D52" s="23">
        <v>42585</v>
      </c>
      <c r="E52" s="6"/>
      <c r="F52" s="28">
        <v>36</v>
      </c>
      <c r="G52" s="6"/>
      <c r="H52" s="9"/>
      <c r="I52" s="6"/>
      <c r="J52" s="6"/>
      <c r="K52" s="6" t="s">
        <v>36</v>
      </c>
      <c r="L52" s="6"/>
    </row>
    <row r="53" spans="1:12" x14ac:dyDescent="0.25">
      <c r="A53" s="6" t="s">
        <v>34</v>
      </c>
      <c r="B53" s="5" t="s">
        <v>41</v>
      </c>
      <c r="C53" s="9">
        <v>1574</v>
      </c>
      <c r="D53" s="23">
        <v>42548</v>
      </c>
      <c r="E53" s="6"/>
      <c r="F53" s="28">
        <v>56</v>
      </c>
      <c r="G53" s="6"/>
      <c r="H53" s="9">
        <v>0</v>
      </c>
      <c r="I53" s="6"/>
      <c r="J53" s="6"/>
      <c r="K53" s="6" t="s">
        <v>36</v>
      </c>
      <c r="L53" s="6"/>
    </row>
    <row r="54" spans="1:12" x14ac:dyDescent="0.25">
      <c r="A54" s="6" t="s">
        <v>34</v>
      </c>
      <c r="B54" s="5" t="s">
        <v>41</v>
      </c>
      <c r="C54" s="9">
        <v>1574</v>
      </c>
      <c r="D54" s="23">
        <v>42956</v>
      </c>
      <c r="E54" s="6"/>
      <c r="F54" s="28">
        <v>21</v>
      </c>
      <c r="G54" s="6"/>
      <c r="H54" s="9">
        <v>0</v>
      </c>
      <c r="I54" s="6"/>
      <c r="J54" s="6"/>
      <c r="K54" s="6" t="s">
        <v>36</v>
      </c>
      <c r="L54" s="6"/>
    </row>
    <row r="55" spans="1:12" x14ac:dyDescent="0.25">
      <c r="A55" s="6" t="s">
        <v>34</v>
      </c>
      <c r="B55" s="5" t="s">
        <v>41</v>
      </c>
      <c r="C55" s="9">
        <v>1574</v>
      </c>
      <c r="D55" s="23">
        <v>43027</v>
      </c>
      <c r="E55" s="6"/>
      <c r="F55" s="28">
        <v>36</v>
      </c>
      <c r="G55" s="6"/>
      <c r="H55" s="9">
        <v>0</v>
      </c>
      <c r="I55" s="6"/>
      <c r="J55" s="6"/>
      <c r="K55" s="6" t="s">
        <v>36</v>
      </c>
      <c r="L55" s="6"/>
    </row>
    <row r="56" spans="1:12" x14ac:dyDescent="0.25">
      <c r="A56" s="6" t="s">
        <v>42</v>
      </c>
      <c r="B56" s="5" t="s">
        <v>43</v>
      </c>
      <c r="C56" s="6">
        <v>1474</v>
      </c>
      <c r="D56" s="23">
        <v>42674</v>
      </c>
      <c r="E56" s="6">
        <v>119</v>
      </c>
      <c r="F56" s="28">
        <v>48</v>
      </c>
      <c r="G56" s="6"/>
      <c r="H56" s="9">
        <v>0</v>
      </c>
      <c r="I56" s="6" t="s">
        <v>18</v>
      </c>
      <c r="J56" s="6" t="s">
        <v>18</v>
      </c>
      <c r="K56" s="6"/>
      <c r="L56" s="6"/>
    </row>
    <row r="57" spans="1:12" x14ac:dyDescent="0.25">
      <c r="A57" s="6" t="s">
        <v>44</v>
      </c>
      <c r="B57" s="5" t="s">
        <v>45</v>
      </c>
      <c r="C57" s="9">
        <v>1474</v>
      </c>
      <c r="D57" s="23">
        <v>42038</v>
      </c>
      <c r="E57" s="6">
        <v>138</v>
      </c>
      <c r="F57" s="28">
        <v>54</v>
      </c>
      <c r="G57" s="6"/>
      <c r="H57" s="6">
        <v>0</v>
      </c>
      <c r="I57" s="6">
        <v>4.45</v>
      </c>
      <c r="J57" s="6">
        <v>0</v>
      </c>
      <c r="K57" s="6"/>
      <c r="L57" s="6"/>
    </row>
    <row r="58" spans="1:12" x14ac:dyDescent="0.25">
      <c r="A58" s="6" t="s">
        <v>44</v>
      </c>
      <c r="B58" s="5" t="s">
        <v>45</v>
      </c>
      <c r="C58" s="9">
        <v>1474</v>
      </c>
      <c r="D58" s="23">
        <v>43035</v>
      </c>
      <c r="E58" s="6">
        <v>140</v>
      </c>
      <c r="F58" s="28">
        <v>49</v>
      </c>
      <c r="G58" s="6"/>
      <c r="H58" s="6">
        <v>0</v>
      </c>
      <c r="I58" s="6" t="s">
        <v>18</v>
      </c>
      <c r="J58" s="6" t="s">
        <v>18</v>
      </c>
      <c r="K58" s="19" t="s">
        <v>46</v>
      </c>
      <c r="L58" s="6"/>
    </row>
    <row r="59" spans="1:12" x14ac:dyDescent="0.25">
      <c r="A59" s="6" t="s">
        <v>44</v>
      </c>
      <c r="B59" s="5" t="s">
        <v>45</v>
      </c>
      <c r="C59" s="9">
        <v>1474</v>
      </c>
      <c r="D59" s="23">
        <v>43560</v>
      </c>
      <c r="E59" s="6">
        <v>139</v>
      </c>
      <c r="F59" s="28">
        <v>38</v>
      </c>
      <c r="G59" s="6"/>
      <c r="H59" s="9">
        <v>0</v>
      </c>
      <c r="I59" s="6">
        <v>5.03</v>
      </c>
      <c r="J59" s="6">
        <v>0</v>
      </c>
      <c r="K59" s="19" t="s">
        <v>47</v>
      </c>
      <c r="L59" s="6"/>
    </row>
    <row r="60" spans="1:12" x14ac:dyDescent="0.25">
      <c r="A60" s="6" t="s">
        <v>44</v>
      </c>
      <c r="B60" s="5" t="s">
        <v>45</v>
      </c>
      <c r="C60" s="9">
        <v>1474</v>
      </c>
      <c r="D60" s="23">
        <v>44119</v>
      </c>
      <c r="E60" s="6">
        <v>141</v>
      </c>
      <c r="F60" s="28">
        <v>62</v>
      </c>
      <c r="G60" s="6"/>
      <c r="H60" s="9">
        <v>0</v>
      </c>
      <c r="I60" s="6">
        <v>5.41</v>
      </c>
      <c r="J60" s="6">
        <v>0</v>
      </c>
      <c r="K60" s="19"/>
      <c r="L60" s="6"/>
    </row>
    <row r="61" spans="1:12" x14ac:dyDescent="0.25">
      <c r="A61" s="6" t="s">
        <v>48</v>
      </c>
      <c r="B61" s="5" t="s">
        <v>49</v>
      </c>
      <c r="C61" s="9">
        <v>1474</v>
      </c>
      <c r="D61" s="23">
        <v>44119</v>
      </c>
      <c r="E61" s="6">
        <v>117</v>
      </c>
      <c r="F61" s="28">
        <v>60</v>
      </c>
      <c r="G61" s="6"/>
      <c r="H61" s="9">
        <v>0</v>
      </c>
      <c r="I61" s="6">
        <v>4.4000000000000004</v>
      </c>
      <c r="J61" s="6">
        <v>0</v>
      </c>
      <c r="K61" s="19"/>
      <c r="L61" s="6"/>
    </row>
    <row r="62" spans="1:12" x14ac:dyDescent="0.25">
      <c r="A62" s="6" t="s">
        <v>50</v>
      </c>
      <c r="B62" s="5" t="s">
        <v>51</v>
      </c>
      <c r="C62" s="9" t="s">
        <v>52</v>
      </c>
      <c r="D62" s="23">
        <v>42060</v>
      </c>
      <c r="E62" s="6">
        <v>68</v>
      </c>
      <c r="F62" s="28">
        <v>37</v>
      </c>
      <c r="G62" s="6">
        <v>32</v>
      </c>
      <c r="H62" s="6">
        <f>AVERAGE(0,2)</f>
        <v>1</v>
      </c>
      <c r="I62" s="6" t="s">
        <v>18</v>
      </c>
      <c r="J62" s="6" t="s">
        <v>18</v>
      </c>
      <c r="K62" s="19" t="s">
        <v>53</v>
      </c>
      <c r="L62" s="6"/>
    </row>
    <row r="63" spans="1:12" x14ac:dyDescent="0.25">
      <c r="A63" s="6" t="s">
        <v>50</v>
      </c>
      <c r="B63" s="5" t="s">
        <v>51</v>
      </c>
      <c r="C63" s="9" t="s">
        <v>52</v>
      </c>
      <c r="D63" s="23">
        <v>42342</v>
      </c>
      <c r="E63" s="6">
        <v>68</v>
      </c>
      <c r="F63" s="28">
        <v>27</v>
      </c>
      <c r="G63" s="6"/>
      <c r="H63" s="6"/>
      <c r="I63" s="6">
        <v>0.67</v>
      </c>
      <c r="J63" s="6">
        <v>83.9</v>
      </c>
      <c r="K63" s="19" t="s">
        <v>54</v>
      </c>
      <c r="L63" s="6"/>
    </row>
    <row r="64" spans="1:12" x14ac:dyDescent="0.25">
      <c r="A64" s="6" t="s">
        <v>50</v>
      </c>
      <c r="B64" s="5" t="s">
        <v>51</v>
      </c>
      <c r="C64" s="9" t="s">
        <v>52</v>
      </c>
      <c r="D64" s="23">
        <v>43084</v>
      </c>
      <c r="E64" s="6">
        <v>79</v>
      </c>
      <c r="F64" s="28">
        <v>28</v>
      </c>
      <c r="G64" s="6">
        <v>24</v>
      </c>
      <c r="H64" s="6">
        <f>AVERAGE(1.8,4)</f>
        <v>2.9</v>
      </c>
      <c r="I64" s="6">
        <v>0.3861</v>
      </c>
      <c r="J64" s="6">
        <v>83.3</v>
      </c>
      <c r="K64" s="19" t="s">
        <v>55</v>
      </c>
      <c r="L64" s="6"/>
    </row>
    <row r="65" spans="1:12" x14ac:dyDescent="0.25">
      <c r="A65" s="6" t="s">
        <v>50</v>
      </c>
      <c r="B65" s="5" t="s">
        <v>51</v>
      </c>
      <c r="C65" s="9" t="s">
        <v>52</v>
      </c>
      <c r="D65" s="23">
        <v>43189</v>
      </c>
      <c r="E65" s="6">
        <v>78</v>
      </c>
      <c r="F65" s="28">
        <v>20</v>
      </c>
      <c r="G65" s="6"/>
      <c r="H65" s="6"/>
      <c r="I65" s="6">
        <v>1.268</v>
      </c>
      <c r="J65" s="6">
        <v>75</v>
      </c>
      <c r="K65" s="19" t="s">
        <v>56</v>
      </c>
      <c r="L65" s="6"/>
    </row>
    <row r="66" spans="1:12" x14ac:dyDescent="0.25">
      <c r="A66" s="6" t="s">
        <v>50</v>
      </c>
      <c r="B66" s="5" t="s">
        <v>51</v>
      </c>
      <c r="C66" s="9" t="s">
        <v>52</v>
      </c>
      <c r="D66" s="23">
        <v>43620</v>
      </c>
      <c r="E66" s="6">
        <v>75</v>
      </c>
      <c r="F66" s="28">
        <v>14</v>
      </c>
      <c r="G66" s="6"/>
      <c r="H66" s="6">
        <v>0</v>
      </c>
      <c r="I66" s="6" t="s">
        <v>18</v>
      </c>
      <c r="J66" s="6" t="s">
        <v>18</v>
      </c>
      <c r="K66" s="19" t="s">
        <v>57</v>
      </c>
      <c r="L66" s="6"/>
    </row>
    <row r="67" spans="1:12" x14ac:dyDescent="0.25">
      <c r="A67" s="6" t="s">
        <v>50</v>
      </c>
      <c r="B67" s="5" t="s">
        <v>51</v>
      </c>
      <c r="C67" s="9" t="s">
        <v>52</v>
      </c>
      <c r="D67" s="23">
        <v>44987</v>
      </c>
      <c r="E67" s="6">
        <v>120</v>
      </c>
      <c r="F67" s="28">
        <v>35</v>
      </c>
      <c r="G67" s="6"/>
      <c r="H67" s="6">
        <v>31</v>
      </c>
      <c r="I67" s="6">
        <v>0</v>
      </c>
      <c r="J67" s="6">
        <v>100</v>
      </c>
      <c r="K67" s="19" t="s">
        <v>58</v>
      </c>
      <c r="L67" s="6"/>
    </row>
    <row r="68" spans="1:12" x14ac:dyDescent="0.25">
      <c r="A68" s="6" t="s">
        <v>50</v>
      </c>
      <c r="B68" s="5" t="s">
        <v>51</v>
      </c>
      <c r="C68" s="9" t="s">
        <v>52</v>
      </c>
      <c r="D68" s="23"/>
      <c r="E68" s="6"/>
      <c r="F68" s="28"/>
      <c r="G68" s="6"/>
      <c r="H68" s="6"/>
      <c r="I68" s="6"/>
      <c r="J68" s="6"/>
      <c r="K68" s="6" t="s">
        <v>10</v>
      </c>
      <c r="L68" s="6"/>
    </row>
    <row r="69" spans="1:12" x14ac:dyDescent="0.25">
      <c r="A69" s="6" t="s">
        <v>50</v>
      </c>
      <c r="B69" s="5" t="s">
        <v>59</v>
      </c>
      <c r="C69" s="9" t="s">
        <v>52</v>
      </c>
      <c r="D69" s="23">
        <v>43985</v>
      </c>
      <c r="E69" s="6">
        <v>74</v>
      </c>
      <c r="F69" s="28"/>
      <c r="G69" s="6">
        <v>33.700000000000003</v>
      </c>
      <c r="H69" s="6">
        <v>0</v>
      </c>
      <c r="I69" s="6">
        <v>0</v>
      </c>
      <c r="J69" s="6">
        <v>100</v>
      </c>
      <c r="K69" s="6" t="s">
        <v>60</v>
      </c>
      <c r="L69" s="6"/>
    </row>
    <row r="70" spans="1:12" x14ac:dyDescent="0.25">
      <c r="A70" s="6" t="s">
        <v>50</v>
      </c>
      <c r="B70" s="5" t="s">
        <v>59</v>
      </c>
      <c r="C70" s="9" t="s">
        <v>52</v>
      </c>
      <c r="D70" s="23">
        <v>44123</v>
      </c>
      <c r="E70" s="6">
        <v>99</v>
      </c>
      <c r="F70" s="28">
        <v>31</v>
      </c>
      <c r="G70" s="6"/>
      <c r="H70" s="6"/>
      <c r="I70" s="6">
        <v>1.98</v>
      </c>
      <c r="J70" s="6">
        <v>53.3</v>
      </c>
      <c r="K70" s="6"/>
      <c r="L70" s="6"/>
    </row>
    <row r="71" spans="1:12" x14ac:dyDescent="0.25">
      <c r="A71" s="6" t="s">
        <v>50</v>
      </c>
      <c r="B71" s="5" t="s">
        <v>59</v>
      </c>
      <c r="C71" s="9" t="s">
        <v>52</v>
      </c>
      <c r="D71" s="23">
        <v>44267</v>
      </c>
      <c r="E71" s="6">
        <v>109</v>
      </c>
      <c r="F71" s="28">
        <v>39</v>
      </c>
      <c r="G71" s="6"/>
      <c r="H71" s="6"/>
      <c r="I71" s="6">
        <v>2.31</v>
      </c>
      <c r="J71" s="6">
        <v>57.1</v>
      </c>
      <c r="K71" s="19" t="s">
        <v>61</v>
      </c>
      <c r="L71" s="6"/>
    </row>
    <row r="72" spans="1:12" x14ac:dyDescent="0.25">
      <c r="A72" s="6" t="s">
        <v>50</v>
      </c>
      <c r="B72" s="5" t="s">
        <v>59</v>
      </c>
      <c r="C72" s="9" t="s">
        <v>52</v>
      </c>
      <c r="D72" s="23">
        <v>44547</v>
      </c>
      <c r="E72" s="6">
        <v>97</v>
      </c>
      <c r="F72" s="28">
        <v>31</v>
      </c>
      <c r="G72" s="6"/>
      <c r="H72" s="6"/>
      <c r="I72" s="6">
        <v>0.8</v>
      </c>
      <c r="J72" s="6">
        <v>80</v>
      </c>
      <c r="K72" s="6"/>
      <c r="L72" s="6"/>
    </row>
    <row r="73" spans="1:12" x14ac:dyDescent="0.25">
      <c r="A73" s="6" t="s">
        <v>62</v>
      </c>
      <c r="B73" s="5" t="s">
        <v>63</v>
      </c>
      <c r="C73" s="9" t="s">
        <v>79</v>
      </c>
      <c r="D73" s="23">
        <v>42060</v>
      </c>
      <c r="E73" s="6">
        <v>72</v>
      </c>
      <c r="F73" s="28">
        <v>36</v>
      </c>
      <c r="G73" s="6">
        <v>33</v>
      </c>
      <c r="H73" s="6">
        <f>AVERAGE(5,0)</f>
        <v>2.5</v>
      </c>
      <c r="I73" s="6" t="s">
        <v>18</v>
      </c>
      <c r="J73" s="6" t="s">
        <v>18</v>
      </c>
      <c r="K73" s="6"/>
      <c r="L73" s="6"/>
    </row>
    <row r="74" spans="1:12" x14ac:dyDescent="0.25">
      <c r="A74" s="6" t="s">
        <v>62</v>
      </c>
      <c r="B74" s="5" t="s">
        <v>63</v>
      </c>
      <c r="C74" s="9" t="s">
        <v>79</v>
      </c>
      <c r="D74" s="23">
        <v>42404</v>
      </c>
      <c r="E74" s="6">
        <v>69</v>
      </c>
      <c r="F74" s="28">
        <v>30</v>
      </c>
      <c r="G74" s="6"/>
      <c r="H74" s="6"/>
      <c r="I74" s="6" t="s">
        <v>18</v>
      </c>
      <c r="J74" s="6" t="s">
        <v>18</v>
      </c>
      <c r="K74" s="6"/>
      <c r="L74" s="6"/>
    </row>
    <row r="75" spans="1:12" x14ac:dyDescent="0.25">
      <c r="A75" s="6" t="s">
        <v>62</v>
      </c>
      <c r="B75" s="5" t="s">
        <v>63</v>
      </c>
      <c r="C75" s="9" t="s">
        <v>79</v>
      </c>
      <c r="D75" s="23">
        <v>42762</v>
      </c>
      <c r="E75" s="6">
        <v>77</v>
      </c>
      <c r="F75" s="28">
        <v>28</v>
      </c>
      <c r="G75" s="6">
        <v>30</v>
      </c>
      <c r="H75" s="6">
        <f>AVERAGE(0,0,9)</f>
        <v>3</v>
      </c>
      <c r="I75" s="6" t="s">
        <v>18</v>
      </c>
      <c r="J75" s="6" t="s">
        <v>18</v>
      </c>
      <c r="K75" s="19" t="s">
        <v>64</v>
      </c>
      <c r="L75" s="6"/>
    </row>
    <row r="76" spans="1:12" x14ac:dyDescent="0.25">
      <c r="A76" s="6" t="s">
        <v>62</v>
      </c>
      <c r="B76" s="5" t="s">
        <v>63</v>
      </c>
      <c r="C76" s="9" t="s">
        <v>79</v>
      </c>
      <c r="D76" s="23">
        <v>43060</v>
      </c>
      <c r="E76" s="6">
        <v>72</v>
      </c>
      <c r="F76" s="28">
        <v>28</v>
      </c>
      <c r="G76" s="6"/>
      <c r="H76" s="6"/>
      <c r="I76" s="6" t="s">
        <v>18</v>
      </c>
      <c r="J76" s="6" t="s">
        <v>18</v>
      </c>
      <c r="K76" s="18" t="s">
        <v>65</v>
      </c>
      <c r="L76" s="6"/>
    </row>
    <row r="77" spans="1:12" x14ac:dyDescent="0.25">
      <c r="A77" s="6" t="s">
        <v>62</v>
      </c>
      <c r="B77" s="5" t="s">
        <v>63</v>
      </c>
      <c r="C77" s="9" t="s">
        <v>79</v>
      </c>
      <c r="D77" s="23">
        <v>43167</v>
      </c>
      <c r="E77" s="6">
        <v>92</v>
      </c>
      <c r="F77" s="28">
        <v>34</v>
      </c>
      <c r="G77" s="6"/>
      <c r="H77" s="6"/>
      <c r="I77" s="6" t="s">
        <v>18</v>
      </c>
      <c r="J77" s="6" t="s">
        <v>18</v>
      </c>
      <c r="K77" s="6"/>
      <c r="L77" s="6"/>
    </row>
    <row r="78" spans="1:12" x14ac:dyDescent="0.25">
      <c r="A78" s="6" t="s">
        <v>62</v>
      </c>
      <c r="B78" s="5" t="s">
        <v>63</v>
      </c>
      <c r="C78" s="9" t="s">
        <v>79</v>
      </c>
      <c r="D78" s="23">
        <v>43616</v>
      </c>
      <c r="E78" s="6">
        <v>77</v>
      </c>
      <c r="F78" s="28">
        <v>19</v>
      </c>
      <c r="G78" s="6">
        <v>18.5</v>
      </c>
      <c r="H78" s="6">
        <v>0</v>
      </c>
      <c r="I78" s="6" t="s">
        <v>18</v>
      </c>
      <c r="J78" s="6" t="s">
        <v>18</v>
      </c>
      <c r="K78" s="19" t="s">
        <v>66</v>
      </c>
      <c r="L78" s="6"/>
    </row>
    <row r="79" spans="1:12" x14ac:dyDescent="0.25">
      <c r="A79" s="6" t="s">
        <v>62</v>
      </c>
      <c r="B79" s="5" t="s">
        <v>63</v>
      </c>
      <c r="C79" s="9" t="s">
        <v>79</v>
      </c>
      <c r="D79" s="23">
        <v>43770</v>
      </c>
      <c r="E79" s="6">
        <v>75</v>
      </c>
      <c r="F79" s="28">
        <v>18</v>
      </c>
      <c r="G79" s="6"/>
      <c r="H79" s="6"/>
      <c r="I79" s="6" t="s">
        <v>18</v>
      </c>
      <c r="J79" s="6" t="s">
        <v>18</v>
      </c>
      <c r="K79" s="19" t="s">
        <v>67</v>
      </c>
      <c r="L79" s="6"/>
    </row>
    <row r="80" spans="1:12" x14ac:dyDescent="0.25">
      <c r="A80" s="6" t="s">
        <v>62</v>
      </c>
      <c r="B80" s="5" t="s">
        <v>63</v>
      </c>
      <c r="C80" s="9" t="s">
        <v>79</v>
      </c>
      <c r="D80" s="23">
        <v>44288</v>
      </c>
      <c r="E80" s="6">
        <v>77</v>
      </c>
      <c r="F80" s="28">
        <v>40</v>
      </c>
      <c r="G80" s="6"/>
      <c r="H80" s="6">
        <v>0</v>
      </c>
      <c r="I80" s="6" t="s">
        <v>18</v>
      </c>
      <c r="J80" s="6" t="s">
        <v>18</v>
      </c>
      <c r="K80" s="19" t="s">
        <v>68</v>
      </c>
      <c r="L80" s="6"/>
    </row>
    <row r="81" spans="1:12" x14ac:dyDescent="0.25">
      <c r="A81" s="6" t="s">
        <v>62</v>
      </c>
      <c r="B81" s="5" t="s">
        <v>63</v>
      </c>
      <c r="C81" s="9" t="s">
        <v>79</v>
      </c>
      <c r="D81" s="23">
        <v>44519</v>
      </c>
      <c r="E81" s="6">
        <v>93</v>
      </c>
      <c r="F81" s="28"/>
      <c r="G81" s="6"/>
      <c r="H81" s="6"/>
      <c r="I81" s="6" t="s">
        <v>18</v>
      </c>
      <c r="J81" s="6" t="s">
        <v>18</v>
      </c>
      <c r="K81" s="19" t="s">
        <v>69</v>
      </c>
      <c r="L81" s="6"/>
    </row>
    <row r="82" spans="1:12" x14ac:dyDescent="0.25">
      <c r="A82" s="6" t="s">
        <v>62</v>
      </c>
      <c r="B82" s="5" t="s">
        <v>63</v>
      </c>
      <c r="C82" s="9" t="s">
        <v>79</v>
      </c>
      <c r="D82" s="23">
        <v>44994</v>
      </c>
      <c r="E82" s="6">
        <v>81</v>
      </c>
      <c r="F82" s="28">
        <v>16</v>
      </c>
      <c r="G82" s="6"/>
      <c r="H82" s="6">
        <v>0</v>
      </c>
      <c r="I82" s="6" t="s">
        <v>18</v>
      </c>
      <c r="J82" s="6" t="s">
        <v>18</v>
      </c>
      <c r="K82" s="19" t="s">
        <v>70</v>
      </c>
      <c r="L82" s="6"/>
    </row>
    <row r="83" spans="1:12" x14ac:dyDescent="0.25">
      <c r="A83" s="6" t="s">
        <v>62</v>
      </c>
      <c r="B83" s="5" t="s">
        <v>63</v>
      </c>
      <c r="C83" s="9" t="s">
        <v>79</v>
      </c>
      <c r="D83" s="23"/>
      <c r="E83" s="6"/>
      <c r="F83" s="28"/>
      <c r="G83" s="6"/>
      <c r="H83" s="6"/>
      <c r="I83" s="6"/>
      <c r="J83" s="6"/>
      <c r="K83" s="6" t="s">
        <v>10</v>
      </c>
      <c r="L83" s="6"/>
    </row>
    <row r="84" spans="1:12" x14ac:dyDescent="0.25">
      <c r="A84" s="2" t="s">
        <v>80</v>
      </c>
      <c r="B84" s="1" t="s">
        <v>81</v>
      </c>
      <c r="C84" s="2" t="s">
        <v>82</v>
      </c>
      <c r="D84" s="24">
        <v>41746</v>
      </c>
      <c r="E84" s="2">
        <v>87</v>
      </c>
      <c r="F84" s="11">
        <v>49</v>
      </c>
      <c r="G84" s="11">
        <v>43</v>
      </c>
      <c r="H84" s="2">
        <v>2</v>
      </c>
      <c r="I84" s="2">
        <v>0.75</v>
      </c>
      <c r="J84" s="2">
        <v>62.2</v>
      </c>
      <c r="K84" s="2"/>
      <c r="L84" s="2"/>
    </row>
    <row r="85" spans="1:12" x14ac:dyDescent="0.25">
      <c r="A85" s="2" t="s">
        <v>80</v>
      </c>
      <c r="B85" s="1" t="s">
        <v>81</v>
      </c>
      <c r="C85" s="2" t="s">
        <v>82</v>
      </c>
      <c r="D85" s="24">
        <v>41989</v>
      </c>
      <c r="E85" s="2">
        <v>80</v>
      </c>
      <c r="F85" s="11">
        <v>37</v>
      </c>
      <c r="G85" s="11"/>
      <c r="H85" s="2"/>
      <c r="I85" s="2">
        <v>0.28999999999999998</v>
      </c>
      <c r="J85" s="2">
        <v>81</v>
      </c>
      <c r="K85" s="2"/>
      <c r="L85" s="2"/>
    </row>
    <row r="86" spans="1:12" x14ac:dyDescent="0.25">
      <c r="A86" s="2" t="s">
        <v>80</v>
      </c>
      <c r="B86" s="1" t="s">
        <v>81</v>
      </c>
      <c r="C86" s="3" t="s">
        <v>82</v>
      </c>
      <c r="D86" s="24">
        <v>42410</v>
      </c>
      <c r="E86" s="2">
        <v>76</v>
      </c>
      <c r="F86" s="11">
        <v>28</v>
      </c>
      <c r="G86" s="11">
        <v>28.5</v>
      </c>
      <c r="H86" s="2">
        <f>AVERAGE(7,1)</f>
        <v>4</v>
      </c>
      <c r="I86" s="2">
        <v>1.72</v>
      </c>
      <c r="J86" s="2">
        <v>37.5</v>
      </c>
      <c r="K86" s="2"/>
      <c r="L86" s="2"/>
    </row>
    <row r="87" spans="1:12" x14ac:dyDescent="0.25">
      <c r="A87" s="2" t="s">
        <v>80</v>
      </c>
      <c r="B87" s="1" t="s">
        <v>83</v>
      </c>
      <c r="C87" s="3" t="s">
        <v>82</v>
      </c>
      <c r="D87" s="24">
        <v>42655</v>
      </c>
      <c r="E87" s="2">
        <v>64</v>
      </c>
      <c r="F87" s="11">
        <v>29</v>
      </c>
      <c r="G87" s="11"/>
      <c r="H87" s="2"/>
      <c r="I87" s="2" t="s">
        <v>18</v>
      </c>
      <c r="J87" s="2" t="s">
        <v>18</v>
      </c>
      <c r="K87" s="2"/>
      <c r="L87" s="2"/>
    </row>
    <row r="88" spans="1:12" x14ac:dyDescent="0.25">
      <c r="A88" s="2" t="s">
        <v>80</v>
      </c>
      <c r="B88" s="1" t="s">
        <v>81</v>
      </c>
      <c r="C88" s="3" t="s">
        <v>82</v>
      </c>
      <c r="D88" s="24">
        <v>42836</v>
      </c>
      <c r="E88" s="2">
        <v>76</v>
      </c>
      <c r="F88" s="11">
        <v>28</v>
      </c>
      <c r="G88" s="11"/>
      <c r="H88" s="2"/>
      <c r="I88" s="2">
        <v>0.78</v>
      </c>
      <c r="J88" s="2">
        <v>52.4</v>
      </c>
      <c r="K88" s="2"/>
      <c r="L88" s="2"/>
    </row>
    <row r="89" spans="1:12" x14ac:dyDescent="0.25">
      <c r="A89" s="2" t="s">
        <v>80</v>
      </c>
      <c r="B89" s="1" t="s">
        <v>81</v>
      </c>
      <c r="C89" s="3" t="s">
        <v>82</v>
      </c>
      <c r="D89" s="25">
        <v>43132</v>
      </c>
      <c r="E89" s="12">
        <v>81</v>
      </c>
      <c r="F89" s="11">
        <v>44</v>
      </c>
      <c r="G89" s="11">
        <v>35</v>
      </c>
      <c r="H89" s="2">
        <v>4</v>
      </c>
      <c r="I89" s="12">
        <v>1.29</v>
      </c>
      <c r="J89" s="12">
        <v>57.1</v>
      </c>
      <c r="K89" s="2"/>
      <c r="L89" s="2"/>
    </row>
    <row r="90" spans="1:12" x14ac:dyDescent="0.25">
      <c r="A90" s="2" t="s">
        <v>80</v>
      </c>
      <c r="B90" s="1" t="s">
        <v>81</v>
      </c>
      <c r="C90" s="3" t="s">
        <v>82</v>
      </c>
      <c r="D90" s="25">
        <v>43399</v>
      </c>
      <c r="E90" s="2">
        <v>80</v>
      </c>
      <c r="F90" s="11">
        <v>26</v>
      </c>
      <c r="G90" s="11"/>
      <c r="H90" s="2"/>
      <c r="I90" s="2" t="s">
        <v>18</v>
      </c>
      <c r="J90" s="2" t="s">
        <v>18</v>
      </c>
      <c r="K90" s="2"/>
      <c r="L90" s="2"/>
    </row>
    <row r="91" spans="1:12" x14ac:dyDescent="0.25">
      <c r="A91" s="2" t="s">
        <v>80</v>
      </c>
      <c r="B91" s="1" t="s">
        <v>81</v>
      </c>
      <c r="C91" s="3" t="s">
        <v>82</v>
      </c>
      <c r="D91" s="24">
        <v>43880</v>
      </c>
      <c r="E91" s="2">
        <v>89</v>
      </c>
      <c r="F91" s="11">
        <v>39</v>
      </c>
      <c r="G91" s="11">
        <v>43</v>
      </c>
      <c r="H91" s="2">
        <f>AVERAGE(11,1)</f>
        <v>6</v>
      </c>
      <c r="I91" s="2" t="s">
        <v>18</v>
      </c>
      <c r="J91" s="2" t="s">
        <v>18</v>
      </c>
      <c r="K91" s="2"/>
      <c r="L91" s="2"/>
    </row>
    <row r="92" spans="1:12" x14ac:dyDescent="0.25">
      <c r="A92" s="2" t="s">
        <v>80</v>
      </c>
      <c r="B92" s="1" t="s">
        <v>81</v>
      </c>
      <c r="C92" s="3" t="s">
        <v>82</v>
      </c>
      <c r="D92" s="24">
        <v>44104</v>
      </c>
      <c r="E92" s="2">
        <v>99</v>
      </c>
      <c r="F92" s="11">
        <v>47</v>
      </c>
      <c r="G92" s="11"/>
      <c r="H92" s="2"/>
      <c r="I92" s="2">
        <v>0</v>
      </c>
      <c r="J92" s="2">
        <v>100</v>
      </c>
      <c r="K92" s="2"/>
      <c r="L92" s="2"/>
    </row>
    <row r="93" spans="1:12" x14ac:dyDescent="0.25">
      <c r="A93" s="2" t="s">
        <v>80</v>
      </c>
      <c r="B93" s="1" t="s">
        <v>81</v>
      </c>
      <c r="C93" s="3" t="s">
        <v>82</v>
      </c>
      <c r="D93" s="24">
        <v>44904</v>
      </c>
      <c r="E93" s="2">
        <v>91</v>
      </c>
      <c r="F93" s="11">
        <v>34</v>
      </c>
      <c r="G93" s="11"/>
      <c r="H93" s="2"/>
      <c r="I93" s="2">
        <v>0</v>
      </c>
      <c r="J93" s="2">
        <v>100</v>
      </c>
      <c r="K93" s="2"/>
      <c r="L93" s="2"/>
    </row>
    <row r="94" spans="1:12" x14ac:dyDescent="0.25">
      <c r="A94" s="2" t="s">
        <v>80</v>
      </c>
      <c r="B94" s="1" t="s">
        <v>81</v>
      </c>
      <c r="C94" s="3" t="s">
        <v>82</v>
      </c>
      <c r="D94" s="24">
        <v>45412</v>
      </c>
      <c r="E94" s="2">
        <v>97</v>
      </c>
      <c r="F94" s="11"/>
      <c r="G94" s="11"/>
      <c r="H94" s="2">
        <v>41</v>
      </c>
      <c r="I94" s="2">
        <v>2.27</v>
      </c>
      <c r="J94" s="2">
        <v>41.1</v>
      </c>
      <c r="K94" s="2"/>
      <c r="L94" s="2"/>
    </row>
    <row r="95" spans="1:12" x14ac:dyDescent="0.25">
      <c r="A95" s="2" t="s">
        <v>84</v>
      </c>
      <c r="B95" s="1" t="s">
        <v>85</v>
      </c>
      <c r="C95" s="2">
        <v>1643</v>
      </c>
      <c r="D95" s="24">
        <v>41757</v>
      </c>
      <c r="E95" s="2">
        <v>85</v>
      </c>
      <c r="F95" s="11">
        <v>34</v>
      </c>
      <c r="G95" s="11">
        <v>36.5</v>
      </c>
      <c r="H95" s="2">
        <f>AVERAGE(0,2)</f>
        <v>1</v>
      </c>
      <c r="I95" s="2" t="s">
        <v>18</v>
      </c>
      <c r="J95" s="2" t="s">
        <v>18</v>
      </c>
      <c r="K95" s="2"/>
      <c r="L95" s="2"/>
    </row>
    <row r="96" spans="1:12" x14ac:dyDescent="0.25">
      <c r="A96" s="2" t="s">
        <v>84</v>
      </c>
      <c r="B96" s="1" t="s">
        <v>85</v>
      </c>
      <c r="C96" s="2">
        <v>1643</v>
      </c>
      <c r="D96" s="24">
        <v>41976</v>
      </c>
      <c r="E96" s="2">
        <v>102</v>
      </c>
      <c r="F96" s="11">
        <v>39</v>
      </c>
      <c r="G96" s="11"/>
      <c r="H96" s="13"/>
      <c r="I96" s="2" t="s">
        <v>18</v>
      </c>
      <c r="J96" s="2" t="s">
        <v>18</v>
      </c>
      <c r="K96" s="2"/>
      <c r="L96" s="2"/>
    </row>
    <row r="97" spans="1:12" x14ac:dyDescent="0.25">
      <c r="A97" s="2" t="s">
        <v>84</v>
      </c>
      <c r="B97" s="1" t="s">
        <v>85</v>
      </c>
      <c r="C97" s="3">
        <v>1643</v>
      </c>
      <c r="D97" s="24">
        <v>42438</v>
      </c>
      <c r="E97" s="2">
        <v>105</v>
      </c>
      <c r="F97" s="11">
        <v>52</v>
      </c>
      <c r="G97" s="11">
        <v>38.5</v>
      </c>
      <c r="H97" s="2">
        <v>0</v>
      </c>
      <c r="I97" s="2" t="s">
        <v>18</v>
      </c>
      <c r="J97" s="2" t="s">
        <v>18</v>
      </c>
      <c r="K97" s="2"/>
      <c r="L97" s="2"/>
    </row>
    <row r="98" spans="1:12" x14ac:dyDescent="0.25">
      <c r="A98" s="2" t="s">
        <v>84</v>
      </c>
      <c r="B98" s="1" t="s">
        <v>85</v>
      </c>
      <c r="C98" s="3">
        <v>1643</v>
      </c>
      <c r="D98" s="24">
        <v>42697</v>
      </c>
      <c r="E98" s="2">
        <v>77</v>
      </c>
      <c r="F98" s="11">
        <v>25</v>
      </c>
      <c r="G98" s="11"/>
      <c r="H98" s="2"/>
      <c r="I98" s="2" t="s">
        <v>18</v>
      </c>
      <c r="J98" s="2" t="s">
        <v>18</v>
      </c>
      <c r="K98" s="2"/>
      <c r="L98" s="2"/>
    </row>
    <row r="99" spans="1:12" x14ac:dyDescent="0.25">
      <c r="A99" s="2" t="s">
        <v>84</v>
      </c>
      <c r="B99" s="1" t="s">
        <v>85</v>
      </c>
      <c r="C99" s="3">
        <v>1643</v>
      </c>
      <c r="D99" s="26">
        <v>43153</v>
      </c>
      <c r="E99" s="2">
        <v>116</v>
      </c>
      <c r="F99" s="11">
        <v>47</v>
      </c>
      <c r="G99" s="11">
        <v>43</v>
      </c>
      <c r="H99" s="2">
        <f>AVERAGE(4.8, 8.6)</f>
        <v>6.6999999999999993</v>
      </c>
      <c r="I99" s="2" t="s">
        <v>18</v>
      </c>
      <c r="J99" s="2" t="s">
        <v>18</v>
      </c>
      <c r="K99" s="2"/>
      <c r="L99" s="2"/>
    </row>
    <row r="100" spans="1:12" x14ac:dyDescent="0.25">
      <c r="A100" s="2" t="s">
        <v>84</v>
      </c>
      <c r="B100" s="1" t="s">
        <v>85</v>
      </c>
      <c r="C100" s="3">
        <v>1643</v>
      </c>
      <c r="D100" s="25">
        <v>43504</v>
      </c>
      <c r="E100" s="2">
        <v>120</v>
      </c>
      <c r="F100" s="11">
        <v>39</v>
      </c>
      <c r="G100" s="11"/>
      <c r="H100" s="2"/>
      <c r="I100" s="2" t="s">
        <v>18</v>
      </c>
      <c r="J100" s="2" t="s">
        <v>18</v>
      </c>
      <c r="K100" s="2"/>
      <c r="L100" s="2"/>
    </row>
    <row r="101" spans="1:12" x14ac:dyDescent="0.25">
      <c r="A101" s="2" t="s">
        <v>84</v>
      </c>
      <c r="B101" s="1" t="s">
        <v>85</v>
      </c>
      <c r="C101" s="3">
        <v>1643</v>
      </c>
      <c r="D101" s="26">
        <v>43917</v>
      </c>
      <c r="E101" s="2">
        <v>116</v>
      </c>
      <c r="F101" s="11">
        <v>31</v>
      </c>
      <c r="G101" s="11">
        <v>34.5</v>
      </c>
      <c r="H101" s="2">
        <v>0</v>
      </c>
      <c r="I101" s="2" t="s">
        <v>18</v>
      </c>
      <c r="J101" s="2" t="s">
        <v>18</v>
      </c>
      <c r="K101" s="2"/>
      <c r="L101" s="2"/>
    </row>
    <row r="102" spans="1:12" x14ac:dyDescent="0.25">
      <c r="A102" s="2" t="s">
        <v>84</v>
      </c>
      <c r="B102" s="1" t="s">
        <v>85</v>
      </c>
      <c r="C102" s="3">
        <v>1643</v>
      </c>
      <c r="D102" s="25">
        <v>44179</v>
      </c>
      <c r="E102" s="2">
        <v>122</v>
      </c>
      <c r="F102" s="11">
        <v>38</v>
      </c>
      <c r="G102" s="11"/>
      <c r="H102" s="2"/>
      <c r="I102" s="2" t="s">
        <v>18</v>
      </c>
      <c r="J102" s="2" t="s">
        <v>18</v>
      </c>
      <c r="K102" s="2"/>
      <c r="L102" s="2"/>
    </row>
    <row r="103" spans="1:12" x14ac:dyDescent="0.25">
      <c r="A103" s="2" t="s">
        <v>84</v>
      </c>
      <c r="B103" s="1" t="s">
        <v>85</v>
      </c>
      <c r="C103" s="3">
        <v>1643</v>
      </c>
      <c r="D103" s="25">
        <v>44629</v>
      </c>
      <c r="E103" s="2">
        <v>115</v>
      </c>
      <c r="F103" s="11">
        <v>45</v>
      </c>
      <c r="G103" s="11">
        <v>43.5</v>
      </c>
      <c r="H103" s="2">
        <v>0</v>
      </c>
      <c r="I103" s="2" t="s">
        <v>18</v>
      </c>
      <c r="J103" s="2" t="s">
        <v>18</v>
      </c>
      <c r="K103" s="2"/>
      <c r="L103" s="2"/>
    </row>
    <row r="104" spans="1:12" x14ac:dyDescent="0.25">
      <c r="A104" s="2" t="s">
        <v>84</v>
      </c>
      <c r="B104" s="1" t="s">
        <v>85</v>
      </c>
      <c r="C104" s="3">
        <v>1643</v>
      </c>
      <c r="D104" s="24">
        <v>44895</v>
      </c>
      <c r="E104" s="2">
        <v>114</v>
      </c>
      <c r="F104" s="11">
        <v>42</v>
      </c>
      <c r="G104" s="11"/>
      <c r="H104" s="2"/>
      <c r="I104" s="2" t="s">
        <v>18</v>
      </c>
      <c r="J104" s="2" t="s">
        <v>18</v>
      </c>
      <c r="K104" s="2"/>
      <c r="L104" s="2"/>
    </row>
    <row r="105" spans="1:12" x14ac:dyDescent="0.25">
      <c r="A105" s="2" t="s">
        <v>84</v>
      </c>
      <c r="B105" s="1" t="s">
        <v>85</v>
      </c>
      <c r="C105" s="3">
        <v>1643</v>
      </c>
      <c r="D105" s="24">
        <v>45418</v>
      </c>
      <c r="E105" s="2">
        <v>108</v>
      </c>
      <c r="F105" s="11"/>
      <c r="G105" s="11"/>
      <c r="H105" s="2">
        <v>0</v>
      </c>
      <c r="I105" s="2" t="s">
        <v>18</v>
      </c>
      <c r="J105" s="2" t="s">
        <v>18</v>
      </c>
      <c r="K105" s="2"/>
      <c r="L105" s="2"/>
    </row>
    <row r="106" spans="1:12" x14ac:dyDescent="0.25">
      <c r="A106" s="2" t="s">
        <v>86</v>
      </c>
      <c r="B106" s="1" t="s">
        <v>87</v>
      </c>
      <c r="C106" s="14" t="s">
        <v>88</v>
      </c>
      <c r="D106" s="24">
        <v>41767</v>
      </c>
      <c r="E106" s="2">
        <v>72</v>
      </c>
      <c r="F106" s="11">
        <v>33</v>
      </c>
      <c r="G106" s="11">
        <v>38</v>
      </c>
      <c r="H106" s="2">
        <v>0</v>
      </c>
      <c r="I106" s="2" t="s">
        <v>18</v>
      </c>
      <c r="J106" s="2" t="s">
        <v>18</v>
      </c>
      <c r="K106" s="2"/>
      <c r="L106" s="2"/>
    </row>
    <row r="107" spans="1:12" x14ac:dyDescent="0.25">
      <c r="A107" s="2" t="s">
        <v>86</v>
      </c>
      <c r="B107" s="1" t="s">
        <v>87</v>
      </c>
      <c r="C107" s="14" t="s">
        <v>88</v>
      </c>
      <c r="D107" s="24">
        <v>41936</v>
      </c>
      <c r="E107" s="2">
        <v>80</v>
      </c>
      <c r="F107" s="11">
        <v>43</v>
      </c>
      <c r="G107" s="11"/>
      <c r="H107" s="2"/>
      <c r="I107" s="2" t="s">
        <v>18</v>
      </c>
      <c r="J107" s="2" t="s">
        <v>18</v>
      </c>
      <c r="K107" s="2"/>
      <c r="L107" s="2"/>
    </row>
    <row r="108" spans="1:12" x14ac:dyDescent="0.25">
      <c r="A108" s="2" t="s">
        <v>86</v>
      </c>
      <c r="B108" s="1" t="s">
        <v>89</v>
      </c>
      <c r="C108" s="2" t="s">
        <v>88</v>
      </c>
      <c r="D108" s="24">
        <v>42470</v>
      </c>
      <c r="E108" s="2">
        <v>94</v>
      </c>
      <c r="F108" s="11">
        <v>47</v>
      </c>
      <c r="G108" s="11">
        <v>42</v>
      </c>
      <c r="H108" s="2">
        <f>AVERAGE(0,2)</f>
        <v>1</v>
      </c>
      <c r="I108" s="2" t="s">
        <v>18</v>
      </c>
      <c r="J108" s="2" t="s">
        <v>18</v>
      </c>
      <c r="K108" s="2"/>
      <c r="L108" s="2"/>
    </row>
    <row r="109" spans="1:12" x14ac:dyDescent="0.25">
      <c r="A109" s="2" t="s">
        <v>86</v>
      </c>
      <c r="B109" s="1" t="s">
        <v>89</v>
      </c>
      <c r="C109" s="2" t="s">
        <v>88</v>
      </c>
      <c r="D109" s="24">
        <v>42690</v>
      </c>
      <c r="E109" s="2">
        <v>92</v>
      </c>
      <c r="F109" s="11">
        <v>37</v>
      </c>
      <c r="G109" s="11"/>
      <c r="H109" s="2"/>
      <c r="I109" s="2" t="s">
        <v>18</v>
      </c>
      <c r="J109" s="2" t="s">
        <v>18</v>
      </c>
      <c r="K109" s="2"/>
      <c r="L109" s="2"/>
    </row>
    <row r="110" spans="1:12" x14ac:dyDescent="0.25">
      <c r="A110" s="2" t="s">
        <v>86</v>
      </c>
      <c r="B110" s="1" t="s">
        <v>89</v>
      </c>
      <c r="C110" s="2" t="s">
        <v>88</v>
      </c>
      <c r="D110" s="26">
        <v>43147</v>
      </c>
      <c r="E110" s="2">
        <v>95</v>
      </c>
      <c r="F110" s="11">
        <v>51</v>
      </c>
      <c r="G110" s="11">
        <v>42.5</v>
      </c>
      <c r="H110" s="2">
        <v>0</v>
      </c>
      <c r="I110" s="2" t="s">
        <v>18</v>
      </c>
      <c r="J110" s="2" t="s">
        <v>18</v>
      </c>
      <c r="K110" s="2"/>
      <c r="L110" s="2"/>
    </row>
    <row r="111" spans="1:12" x14ac:dyDescent="0.25">
      <c r="A111" s="2" t="s">
        <v>86</v>
      </c>
      <c r="B111" s="1" t="s">
        <v>89</v>
      </c>
      <c r="C111" s="2" t="s">
        <v>88</v>
      </c>
      <c r="D111" s="26">
        <v>43434</v>
      </c>
      <c r="E111" s="2">
        <v>77</v>
      </c>
      <c r="F111" s="11">
        <v>34</v>
      </c>
      <c r="G111" s="11"/>
      <c r="H111" s="2"/>
      <c r="I111" s="2" t="s">
        <v>18</v>
      </c>
      <c r="J111" s="2" t="s">
        <v>18</v>
      </c>
      <c r="K111" s="2"/>
      <c r="L111" s="2"/>
    </row>
    <row r="112" spans="1:12" x14ac:dyDescent="0.25">
      <c r="A112" s="2" t="s">
        <v>86</v>
      </c>
      <c r="B112" s="1" t="s">
        <v>89</v>
      </c>
      <c r="C112" s="2" t="s">
        <v>88</v>
      </c>
      <c r="D112" s="24">
        <v>43917</v>
      </c>
      <c r="E112" s="2">
        <v>70</v>
      </c>
      <c r="F112" s="11">
        <v>48</v>
      </c>
      <c r="G112" s="11">
        <v>45.5</v>
      </c>
      <c r="H112" s="2">
        <v>0</v>
      </c>
      <c r="I112" s="2" t="s">
        <v>18</v>
      </c>
      <c r="J112" s="2" t="s">
        <v>18</v>
      </c>
      <c r="K112" s="2"/>
      <c r="L112" s="2"/>
    </row>
    <row r="113" spans="1:12" x14ac:dyDescent="0.25">
      <c r="A113" s="2" t="s">
        <v>86</v>
      </c>
      <c r="B113" s="1" t="s">
        <v>89</v>
      </c>
      <c r="C113" s="2" t="s">
        <v>88</v>
      </c>
      <c r="D113" s="24">
        <v>44159</v>
      </c>
      <c r="E113" s="2">
        <v>93</v>
      </c>
      <c r="F113" s="11">
        <v>43</v>
      </c>
      <c r="G113" s="11"/>
      <c r="H113" s="2"/>
      <c r="I113" s="2" t="s">
        <v>18</v>
      </c>
      <c r="J113" s="2" t="s">
        <v>18</v>
      </c>
      <c r="K113" s="2"/>
      <c r="L113" s="2"/>
    </row>
    <row r="114" spans="1:12" x14ac:dyDescent="0.25">
      <c r="A114" s="2" t="s">
        <v>86</v>
      </c>
      <c r="B114" s="1" t="s">
        <v>89</v>
      </c>
      <c r="C114" s="2" t="s">
        <v>88</v>
      </c>
      <c r="D114" s="24">
        <v>44895</v>
      </c>
      <c r="E114" s="2">
        <v>114</v>
      </c>
      <c r="F114" s="11">
        <v>42</v>
      </c>
      <c r="G114" s="11"/>
      <c r="H114" s="2">
        <v>0</v>
      </c>
      <c r="I114" s="2" t="s">
        <v>18</v>
      </c>
      <c r="J114" s="2" t="s">
        <v>18</v>
      </c>
      <c r="K114" s="2"/>
      <c r="L114" s="2"/>
    </row>
    <row r="115" spans="1:12" x14ac:dyDescent="0.25">
      <c r="A115" s="2" t="s">
        <v>86</v>
      </c>
      <c r="B115" s="1" t="s">
        <v>89</v>
      </c>
      <c r="C115" s="2" t="s">
        <v>88</v>
      </c>
      <c r="D115" s="24">
        <v>45414</v>
      </c>
      <c r="E115" s="2">
        <v>86</v>
      </c>
      <c r="F115" s="11"/>
      <c r="G115" s="11"/>
      <c r="H115" s="2">
        <v>0</v>
      </c>
      <c r="I115" s="2" t="s">
        <v>18</v>
      </c>
      <c r="J115" s="2" t="s">
        <v>18</v>
      </c>
      <c r="K115" s="2"/>
      <c r="L115" s="2"/>
    </row>
    <row r="116" spans="1:12" x14ac:dyDescent="0.25">
      <c r="A116" s="2" t="s">
        <v>90</v>
      </c>
      <c r="B116" s="1" t="s">
        <v>91</v>
      </c>
      <c r="C116" s="2">
        <v>1550</v>
      </c>
      <c r="D116" s="24">
        <v>41967</v>
      </c>
      <c r="E116" s="2">
        <v>82</v>
      </c>
      <c r="F116" s="11">
        <v>43</v>
      </c>
      <c r="G116" s="11">
        <v>42.5</v>
      </c>
      <c r="H116" s="2">
        <f>AVERAGE(0,4)</f>
        <v>2</v>
      </c>
      <c r="I116" s="2" t="s">
        <v>18</v>
      </c>
      <c r="J116" s="2" t="s">
        <v>18</v>
      </c>
      <c r="K116" s="2"/>
      <c r="L116" s="2"/>
    </row>
    <row r="117" spans="1:12" x14ac:dyDescent="0.25">
      <c r="A117" s="2" t="s">
        <v>90</v>
      </c>
      <c r="B117" s="1" t="s">
        <v>91</v>
      </c>
      <c r="C117" s="2">
        <v>1550</v>
      </c>
      <c r="D117" s="24">
        <v>42348</v>
      </c>
      <c r="E117" s="2">
        <v>95</v>
      </c>
      <c r="F117" s="11">
        <v>42</v>
      </c>
      <c r="G117" s="11"/>
      <c r="H117" s="2"/>
      <c r="I117" s="2" t="s">
        <v>18</v>
      </c>
      <c r="J117" s="2" t="s">
        <v>18</v>
      </c>
      <c r="K117" s="2"/>
      <c r="L117" s="2"/>
    </row>
    <row r="118" spans="1:12" x14ac:dyDescent="0.25">
      <c r="A118" s="2" t="s">
        <v>90</v>
      </c>
      <c r="B118" s="1" t="s">
        <v>92</v>
      </c>
      <c r="C118" s="3">
        <v>1550</v>
      </c>
      <c r="D118" s="24">
        <v>42473</v>
      </c>
      <c r="E118" s="2">
        <v>90</v>
      </c>
      <c r="F118" s="11">
        <v>56</v>
      </c>
      <c r="G118" s="11">
        <v>46</v>
      </c>
      <c r="H118" s="2">
        <f>AVERAGE(0,2)</f>
        <v>1</v>
      </c>
      <c r="I118" s="2" t="s">
        <v>18</v>
      </c>
      <c r="J118" s="2" t="s">
        <v>18</v>
      </c>
      <c r="K118" s="2"/>
      <c r="L118" s="2"/>
    </row>
    <row r="119" spans="1:12" x14ac:dyDescent="0.25">
      <c r="A119" s="2" t="s">
        <v>90</v>
      </c>
      <c r="B119" s="1" t="s">
        <v>92</v>
      </c>
      <c r="C119" s="3">
        <v>1550</v>
      </c>
      <c r="D119" s="24">
        <v>42690</v>
      </c>
      <c r="E119" s="2">
        <v>84</v>
      </c>
      <c r="F119" s="11">
        <v>36</v>
      </c>
      <c r="G119" s="11"/>
      <c r="H119" s="2"/>
      <c r="I119" s="2" t="s">
        <v>18</v>
      </c>
      <c r="J119" s="2" t="s">
        <v>18</v>
      </c>
      <c r="K119" s="2"/>
      <c r="L119" s="2"/>
    </row>
    <row r="120" spans="1:12" x14ac:dyDescent="0.25">
      <c r="A120" s="2" t="s">
        <v>90</v>
      </c>
      <c r="B120" s="1" t="s">
        <v>92</v>
      </c>
      <c r="C120" s="3">
        <v>1550</v>
      </c>
      <c r="D120" s="26">
        <v>43126</v>
      </c>
      <c r="E120" s="2">
        <v>82</v>
      </c>
      <c r="F120" s="11">
        <v>54</v>
      </c>
      <c r="G120" s="11">
        <v>46.5</v>
      </c>
      <c r="H120" s="2">
        <v>0</v>
      </c>
      <c r="I120" s="2" t="s">
        <v>18</v>
      </c>
      <c r="J120" s="2" t="s">
        <v>18</v>
      </c>
      <c r="K120" s="2"/>
      <c r="L120" s="2"/>
    </row>
    <row r="121" spans="1:12" x14ac:dyDescent="0.25">
      <c r="A121" s="2" t="s">
        <v>90</v>
      </c>
      <c r="B121" s="1" t="s">
        <v>92</v>
      </c>
      <c r="C121" s="3">
        <v>1550</v>
      </c>
      <c r="D121" s="26">
        <v>43434</v>
      </c>
      <c r="E121" s="2">
        <v>99</v>
      </c>
      <c r="F121" s="11">
        <v>39</v>
      </c>
      <c r="G121" s="11"/>
      <c r="H121" s="2"/>
      <c r="I121" s="2" t="s">
        <v>18</v>
      </c>
      <c r="J121" s="2" t="s">
        <v>18</v>
      </c>
      <c r="K121" s="2"/>
      <c r="L121" s="2"/>
    </row>
    <row r="122" spans="1:12" x14ac:dyDescent="0.25">
      <c r="A122" s="2" t="s">
        <v>90</v>
      </c>
      <c r="B122" s="1" t="s">
        <v>92</v>
      </c>
      <c r="C122" s="3">
        <v>1550</v>
      </c>
      <c r="D122" s="26">
        <v>43882</v>
      </c>
      <c r="E122" s="2">
        <v>94</v>
      </c>
      <c r="F122" s="11">
        <v>53</v>
      </c>
      <c r="G122" s="11">
        <v>42</v>
      </c>
      <c r="H122" s="2">
        <v>0</v>
      </c>
      <c r="I122" s="2" t="s">
        <v>18</v>
      </c>
      <c r="J122" s="2" t="s">
        <v>18</v>
      </c>
      <c r="K122" s="2"/>
      <c r="L122" s="2"/>
    </row>
    <row r="123" spans="1:12" x14ac:dyDescent="0.25">
      <c r="A123" s="2" t="s">
        <v>90</v>
      </c>
      <c r="B123" s="1" t="s">
        <v>92</v>
      </c>
      <c r="C123" s="3">
        <v>1550</v>
      </c>
      <c r="D123" s="26">
        <v>44159</v>
      </c>
      <c r="E123" s="2">
        <v>104</v>
      </c>
      <c r="F123" s="11">
        <v>31</v>
      </c>
      <c r="G123" s="11"/>
      <c r="H123" s="2"/>
      <c r="I123" s="2" t="s">
        <v>18</v>
      </c>
      <c r="J123" s="2" t="s">
        <v>18</v>
      </c>
      <c r="K123" s="2"/>
      <c r="L123" s="2"/>
    </row>
    <row r="124" spans="1:12" x14ac:dyDescent="0.25">
      <c r="A124" s="2" t="s">
        <v>90</v>
      </c>
      <c r="B124" s="1" t="s">
        <v>92</v>
      </c>
      <c r="C124" s="3">
        <v>1550</v>
      </c>
      <c r="D124" s="24">
        <v>44904</v>
      </c>
      <c r="E124" s="2">
        <v>100</v>
      </c>
      <c r="F124" s="11">
        <v>43</v>
      </c>
      <c r="G124" s="11"/>
      <c r="H124" s="2">
        <v>0</v>
      </c>
      <c r="I124" s="2" t="s">
        <v>18</v>
      </c>
      <c r="J124" s="2" t="s">
        <v>18</v>
      </c>
      <c r="K124" s="2"/>
      <c r="L124" s="2"/>
    </row>
    <row r="125" spans="1:12" x14ac:dyDescent="0.25">
      <c r="A125" s="2" t="s">
        <v>126</v>
      </c>
      <c r="B125" s="1" t="s">
        <v>93</v>
      </c>
      <c r="C125" s="2" t="s">
        <v>94</v>
      </c>
      <c r="D125" s="24">
        <v>41773</v>
      </c>
      <c r="E125" s="2">
        <v>56</v>
      </c>
      <c r="F125" s="11">
        <v>22</v>
      </c>
      <c r="G125" s="15">
        <v>27.5</v>
      </c>
      <c r="H125" s="2">
        <f>AVERAGE(10,7)</f>
        <v>8.5</v>
      </c>
      <c r="I125" s="2">
        <v>1.1499999999999999</v>
      </c>
      <c r="J125" s="2">
        <v>51.4</v>
      </c>
      <c r="K125" s="2"/>
      <c r="L125" s="2"/>
    </row>
    <row r="126" spans="1:12" x14ac:dyDescent="0.25">
      <c r="A126" s="2" t="s">
        <v>126</v>
      </c>
      <c r="B126" s="1" t="s">
        <v>93</v>
      </c>
      <c r="C126" s="2" t="s">
        <v>94</v>
      </c>
      <c r="D126" s="24">
        <v>41940</v>
      </c>
      <c r="E126" s="2">
        <v>61</v>
      </c>
      <c r="F126" s="11">
        <v>33</v>
      </c>
      <c r="G126" s="11"/>
      <c r="H126" s="2"/>
      <c r="I126" s="2">
        <v>0.93</v>
      </c>
      <c r="J126" s="2">
        <v>62.8</v>
      </c>
      <c r="K126" s="2"/>
      <c r="L126" s="2"/>
    </row>
    <row r="127" spans="1:12" x14ac:dyDescent="0.25">
      <c r="A127" s="2" t="s">
        <v>126</v>
      </c>
      <c r="B127" s="1" t="s">
        <v>93</v>
      </c>
      <c r="C127" s="14" t="s">
        <v>94</v>
      </c>
      <c r="D127" s="24">
        <v>42423</v>
      </c>
      <c r="E127" s="2">
        <v>53</v>
      </c>
      <c r="F127" s="11">
        <v>30</v>
      </c>
      <c r="G127" s="11">
        <v>42</v>
      </c>
      <c r="H127" s="2">
        <f>AVERAGE(35,8)</f>
        <v>21.5</v>
      </c>
      <c r="I127" s="2">
        <v>2.58</v>
      </c>
      <c r="J127" s="2">
        <v>20</v>
      </c>
      <c r="K127" s="2"/>
      <c r="L127" s="2"/>
    </row>
    <row r="128" spans="1:12" x14ac:dyDescent="0.25">
      <c r="A128" s="2" t="s">
        <v>126</v>
      </c>
      <c r="B128" s="1" t="s">
        <v>93</v>
      </c>
      <c r="C128" s="14" t="s">
        <v>94</v>
      </c>
      <c r="D128" s="24">
        <v>42711</v>
      </c>
      <c r="E128" s="2">
        <v>71</v>
      </c>
      <c r="F128" s="11">
        <v>54</v>
      </c>
      <c r="G128" s="11"/>
      <c r="H128" s="2"/>
      <c r="I128" s="2">
        <v>1.18</v>
      </c>
      <c r="J128" s="2">
        <v>28</v>
      </c>
      <c r="K128" s="2"/>
      <c r="L128" s="2"/>
    </row>
    <row r="129" spans="1:12" x14ac:dyDescent="0.25">
      <c r="A129" s="2" t="s">
        <v>126</v>
      </c>
      <c r="B129" s="1" t="s">
        <v>93</v>
      </c>
      <c r="C129" s="14" t="s">
        <v>94</v>
      </c>
      <c r="D129" s="25">
        <v>43158</v>
      </c>
      <c r="E129" s="2">
        <v>68</v>
      </c>
      <c r="F129" s="11">
        <v>39</v>
      </c>
      <c r="G129" s="11">
        <v>36</v>
      </c>
      <c r="H129" s="2">
        <f>AVERAGE(14, 21)</f>
        <v>17.5</v>
      </c>
      <c r="I129" s="2">
        <v>1.54</v>
      </c>
      <c r="J129" s="2">
        <v>47.9</v>
      </c>
      <c r="K129" s="2"/>
      <c r="L129" s="2"/>
    </row>
    <row r="130" spans="1:12" x14ac:dyDescent="0.25">
      <c r="A130" s="2" t="s">
        <v>126</v>
      </c>
      <c r="B130" s="1" t="s">
        <v>93</v>
      </c>
      <c r="C130" s="14" t="s">
        <v>94</v>
      </c>
      <c r="D130" s="25">
        <v>43469</v>
      </c>
      <c r="E130" s="2">
        <v>63</v>
      </c>
      <c r="F130" s="11">
        <v>33</v>
      </c>
      <c r="G130" s="11"/>
      <c r="H130" s="2"/>
      <c r="I130" s="2">
        <v>1.21</v>
      </c>
      <c r="J130" s="2">
        <v>52.9</v>
      </c>
      <c r="K130" s="2"/>
      <c r="L130" s="2"/>
    </row>
    <row r="131" spans="1:12" x14ac:dyDescent="0.25">
      <c r="A131" s="2" t="s">
        <v>126</v>
      </c>
      <c r="B131" s="1" t="s">
        <v>93</v>
      </c>
      <c r="C131" s="14" t="s">
        <v>94</v>
      </c>
      <c r="D131" s="24">
        <v>43894</v>
      </c>
      <c r="E131" s="2">
        <v>58</v>
      </c>
      <c r="F131" s="11">
        <v>30</v>
      </c>
      <c r="G131" s="11">
        <v>36.5</v>
      </c>
      <c r="H131" s="2">
        <f>AVERAGE(6,2)</f>
        <v>4</v>
      </c>
      <c r="I131" s="2">
        <v>1.83</v>
      </c>
      <c r="J131" s="2">
        <v>51</v>
      </c>
      <c r="K131" s="2"/>
      <c r="L131" s="2"/>
    </row>
    <row r="132" spans="1:12" x14ac:dyDescent="0.25">
      <c r="A132" s="2" t="s">
        <v>126</v>
      </c>
      <c r="B132" s="1" t="s">
        <v>93</v>
      </c>
      <c r="C132" s="14" t="s">
        <v>94</v>
      </c>
      <c r="D132" s="24">
        <v>44175</v>
      </c>
      <c r="E132" s="2">
        <v>72</v>
      </c>
      <c r="F132" s="11">
        <v>43</v>
      </c>
      <c r="G132" s="11"/>
      <c r="H132" s="2"/>
      <c r="I132" s="2">
        <v>0</v>
      </c>
      <c r="J132" s="2">
        <v>100</v>
      </c>
      <c r="K132" s="2"/>
      <c r="L132" s="2"/>
    </row>
    <row r="133" spans="1:12" x14ac:dyDescent="0.25">
      <c r="A133" s="2" t="s">
        <v>126</v>
      </c>
      <c r="B133" s="1" t="s">
        <v>93</v>
      </c>
      <c r="C133" s="14" t="s">
        <v>94</v>
      </c>
      <c r="D133" s="24">
        <v>44901</v>
      </c>
      <c r="E133" s="2">
        <v>64</v>
      </c>
      <c r="F133" s="11">
        <v>27</v>
      </c>
      <c r="G133" s="11"/>
      <c r="H133" s="2">
        <v>0</v>
      </c>
      <c r="I133" s="2">
        <v>2</v>
      </c>
      <c r="J133" s="2">
        <v>75</v>
      </c>
      <c r="K133" s="2"/>
      <c r="L133" s="2"/>
    </row>
    <row r="134" spans="1:12" x14ac:dyDescent="0.25">
      <c r="A134" s="2" t="s">
        <v>126</v>
      </c>
      <c r="B134" s="1" t="s">
        <v>93</v>
      </c>
      <c r="C134" s="14" t="s">
        <v>94</v>
      </c>
      <c r="D134" s="24">
        <v>45422</v>
      </c>
      <c r="E134" s="2">
        <v>75</v>
      </c>
      <c r="F134" s="11"/>
      <c r="G134" s="11"/>
      <c r="H134" s="2">
        <v>0</v>
      </c>
      <c r="I134" s="2">
        <v>0.77</v>
      </c>
      <c r="J134" s="2">
        <v>68</v>
      </c>
      <c r="K134" s="2"/>
      <c r="L134" s="2" t="s">
        <v>95</v>
      </c>
    </row>
    <row r="135" spans="1:12" x14ac:dyDescent="0.25">
      <c r="A135" s="2" t="s">
        <v>96</v>
      </c>
      <c r="B135" s="1" t="s">
        <v>97</v>
      </c>
      <c r="C135" s="2" t="s">
        <v>127</v>
      </c>
      <c r="D135" s="24">
        <v>41752</v>
      </c>
      <c r="E135" s="2">
        <v>98</v>
      </c>
      <c r="F135" s="11">
        <v>46</v>
      </c>
      <c r="G135" s="11">
        <v>44</v>
      </c>
      <c r="H135" s="3">
        <v>0</v>
      </c>
      <c r="I135" s="2">
        <v>0.97</v>
      </c>
      <c r="J135" s="2">
        <v>63.4</v>
      </c>
      <c r="K135" s="2"/>
      <c r="L135" s="2"/>
    </row>
    <row r="136" spans="1:12" x14ac:dyDescent="0.25">
      <c r="A136" s="2" t="s">
        <v>96</v>
      </c>
      <c r="B136" s="1" t="s">
        <v>97</v>
      </c>
      <c r="C136" s="2" t="s">
        <v>127</v>
      </c>
      <c r="D136" s="24">
        <v>41975</v>
      </c>
      <c r="E136" s="2">
        <v>87</v>
      </c>
      <c r="F136" s="11"/>
      <c r="G136" s="11"/>
      <c r="H136" s="3"/>
      <c r="I136" s="2">
        <v>0.5</v>
      </c>
      <c r="J136" s="2">
        <v>50</v>
      </c>
      <c r="K136" s="2"/>
      <c r="L136" s="2" t="s">
        <v>98</v>
      </c>
    </row>
    <row r="137" spans="1:12" x14ac:dyDescent="0.25">
      <c r="A137" s="2" t="s">
        <v>96</v>
      </c>
      <c r="B137" s="1" t="s">
        <v>97</v>
      </c>
      <c r="C137" s="2" t="s">
        <v>127</v>
      </c>
      <c r="D137" s="24">
        <v>42131</v>
      </c>
      <c r="E137" s="2">
        <v>93</v>
      </c>
      <c r="F137" s="11">
        <v>42</v>
      </c>
      <c r="G137" s="11"/>
      <c r="H137" s="3"/>
      <c r="I137" s="2">
        <v>0.68</v>
      </c>
      <c r="J137" s="2">
        <v>70.8</v>
      </c>
      <c r="K137" s="2"/>
      <c r="L137" s="2"/>
    </row>
    <row r="138" spans="1:12" x14ac:dyDescent="0.25">
      <c r="A138" s="2" t="s">
        <v>96</v>
      </c>
      <c r="B138" s="1" t="s">
        <v>97</v>
      </c>
      <c r="C138" s="2" t="s">
        <v>127</v>
      </c>
      <c r="D138" s="24">
        <v>42395</v>
      </c>
      <c r="E138" s="2">
        <v>68</v>
      </c>
      <c r="F138" s="11">
        <v>38</v>
      </c>
      <c r="G138" s="11">
        <v>32.5</v>
      </c>
      <c r="H138" s="2">
        <f>AVERAGE(0,5)</f>
        <v>2.5</v>
      </c>
      <c r="I138" s="2" t="s">
        <v>18</v>
      </c>
      <c r="J138" s="2" t="s">
        <v>18</v>
      </c>
      <c r="K138" s="2"/>
      <c r="L138" s="2"/>
    </row>
    <row r="139" spans="1:12" x14ac:dyDescent="0.25">
      <c r="A139" s="2" t="s">
        <v>96</v>
      </c>
      <c r="B139" s="1" t="s">
        <v>97</v>
      </c>
      <c r="C139" s="2" t="s">
        <v>127</v>
      </c>
      <c r="D139" s="24">
        <v>42648</v>
      </c>
      <c r="E139" s="2">
        <v>91</v>
      </c>
      <c r="F139" s="11">
        <v>27</v>
      </c>
      <c r="G139" s="11"/>
      <c r="H139" s="2"/>
      <c r="I139" s="2">
        <v>0.84</v>
      </c>
      <c r="J139" s="2">
        <v>63</v>
      </c>
      <c r="K139" s="2"/>
      <c r="L139" s="2"/>
    </row>
    <row r="140" spans="1:12" x14ac:dyDescent="0.25">
      <c r="A140" s="2" t="s">
        <v>96</v>
      </c>
      <c r="B140" s="1" t="s">
        <v>97</v>
      </c>
      <c r="C140" s="2" t="s">
        <v>127</v>
      </c>
      <c r="D140" s="26">
        <v>43151</v>
      </c>
      <c r="E140" s="2">
        <v>89</v>
      </c>
      <c r="F140" s="11">
        <v>49</v>
      </c>
      <c r="G140" s="11">
        <v>48</v>
      </c>
      <c r="H140" s="2">
        <f>AVERAGE(0,13)</f>
        <v>6.5</v>
      </c>
      <c r="I140" s="2">
        <v>0.04</v>
      </c>
      <c r="J140" s="2">
        <v>96</v>
      </c>
      <c r="K140" s="2"/>
      <c r="L140" s="2"/>
    </row>
    <row r="141" spans="1:12" x14ac:dyDescent="0.25">
      <c r="A141" s="2" t="s">
        <v>96</v>
      </c>
      <c r="B141" s="1" t="s">
        <v>97</v>
      </c>
      <c r="C141" s="2" t="s">
        <v>127</v>
      </c>
      <c r="D141" s="26">
        <v>43395</v>
      </c>
      <c r="E141" s="2">
        <v>88</v>
      </c>
      <c r="F141" s="11">
        <v>47</v>
      </c>
      <c r="G141" s="11"/>
      <c r="H141" s="2"/>
      <c r="I141" s="2">
        <v>0.25</v>
      </c>
      <c r="J141" s="2">
        <v>75</v>
      </c>
      <c r="K141" s="2"/>
      <c r="L141" s="2"/>
    </row>
    <row r="142" spans="1:12" x14ac:dyDescent="0.25">
      <c r="A142" s="2" t="s">
        <v>96</v>
      </c>
      <c r="B142" s="1" t="s">
        <v>97</v>
      </c>
      <c r="C142" s="2" t="s">
        <v>127</v>
      </c>
      <c r="D142" s="24">
        <v>43917</v>
      </c>
      <c r="E142" s="2">
        <v>79</v>
      </c>
      <c r="F142" s="11">
        <v>42</v>
      </c>
      <c r="G142" s="11">
        <v>45.5</v>
      </c>
      <c r="H142" s="3">
        <v>0</v>
      </c>
      <c r="I142" s="2">
        <v>0.61</v>
      </c>
      <c r="J142" s="2">
        <v>71.400000000000006</v>
      </c>
      <c r="K142" s="2"/>
      <c r="L142" s="2"/>
    </row>
    <row r="143" spans="1:12" x14ac:dyDescent="0.25">
      <c r="A143" s="2" t="s">
        <v>96</v>
      </c>
      <c r="B143" s="1" t="s">
        <v>97</v>
      </c>
      <c r="C143" s="2" t="s">
        <v>127</v>
      </c>
      <c r="D143" s="24">
        <v>44176</v>
      </c>
      <c r="E143" s="2">
        <v>91</v>
      </c>
      <c r="F143" s="11">
        <v>49</v>
      </c>
      <c r="G143" s="11"/>
      <c r="H143" s="2"/>
      <c r="I143" s="2">
        <v>0.37</v>
      </c>
      <c r="J143" s="2">
        <v>75</v>
      </c>
      <c r="K143" s="2"/>
      <c r="L143" s="2"/>
    </row>
    <row r="144" spans="1:12" x14ac:dyDescent="0.25">
      <c r="A144" s="2" t="s">
        <v>96</v>
      </c>
      <c r="B144" s="1" t="s">
        <v>97</v>
      </c>
      <c r="C144" s="2" t="s">
        <v>127</v>
      </c>
      <c r="D144" s="24">
        <v>44629</v>
      </c>
      <c r="E144" s="2">
        <v>86</v>
      </c>
      <c r="F144" s="11">
        <v>49</v>
      </c>
      <c r="G144" s="11">
        <v>44</v>
      </c>
      <c r="H144" s="2">
        <v>0</v>
      </c>
      <c r="I144" s="2">
        <v>0</v>
      </c>
      <c r="J144" s="2">
        <v>100</v>
      </c>
      <c r="K144" s="2"/>
      <c r="L144" s="2"/>
    </row>
    <row r="145" spans="1:12" x14ac:dyDescent="0.25">
      <c r="A145" s="2" t="s">
        <v>96</v>
      </c>
      <c r="B145" s="1" t="s">
        <v>97</v>
      </c>
      <c r="C145" s="2" t="s">
        <v>127</v>
      </c>
      <c r="D145" s="24">
        <v>44895</v>
      </c>
      <c r="E145" s="2">
        <v>77</v>
      </c>
      <c r="F145" s="11">
        <v>39</v>
      </c>
      <c r="G145" s="11"/>
      <c r="H145" s="2"/>
      <c r="I145" s="2">
        <v>1.72</v>
      </c>
      <c r="J145" s="2">
        <v>82.4</v>
      </c>
      <c r="K145" s="2"/>
      <c r="L145" s="2"/>
    </row>
    <row r="146" spans="1:12" x14ac:dyDescent="0.25">
      <c r="A146" s="2" t="s">
        <v>96</v>
      </c>
      <c r="B146" s="1" t="s">
        <v>97</v>
      </c>
      <c r="C146" s="2" t="s">
        <v>127</v>
      </c>
      <c r="D146" s="24">
        <v>45418</v>
      </c>
      <c r="E146" s="2">
        <v>67</v>
      </c>
      <c r="F146" s="11"/>
      <c r="G146" s="11"/>
      <c r="H146" s="2">
        <v>0</v>
      </c>
      <c r="I146" s="2">
        <v>0.7</v>
      </c>
      <c r="J146" s="2">
        <v>90</v>
      </c>
      <c r="K146" s="2"/>
      <c r="L146" s="2" t="s">
        <v>99</v>
      </c>
    </row>
    <row r="147" spans="1:12" x14ac:dyDescent="0.25">
      <c r="A147" s="2" t="s">
        <v>100</v>
      </c>
      <c r="B147" s="1" t="s">
        <v>101</v>
      </c>
      <c r="C147" s="2">
        <v>1614</v>
      </c>
      <c r="D147" s="24">
        <v>41753</v>
      </c>
      <c r="E147" s="2">
        <v>84</v>
      </c>
      <c r="F147" s="11">
        <v>43</v>
      </c>
      <c r="G147" s="11">
        <v>38.5</v>
      </c>
      <c r="H147" s="2">
        <v>0</v>
      </c>
      <c r="I147" s="2" t="s">
        <v>18</v>
      </c>
      <c r="J147" s="2" t="s">
        <v>18</v>
      </c>
      <c r="K147" s="2"/>
      <c r="L147" s="2"/>
    </row>
    <row r="148" spans="1:12" x14ac:dyDescent="0.25">
      <c r="A148" s="2" t="s">
        <v>100</v>
      </c>
      <c r="B148" s="1" t="s">
        <v>101</v>
      </c>
      <c r="C148" s="2">
        <v>1614</v>
      </c>
      <c r="D148" s="24">
        <v>41957</v>
      </c>
      <c r="E148" s="2">
        <v>82</v>
      </c>
      <c r="F148" s="11">
        <v>34</v>
      </c>
      <c r="G148" s="11"/>
      <c r="H148" s="2"/>
      <c r="I148" s="2" t="s">
        <v>18</v>
      </c>
      <c r="J148" s="2" t="s">
        <v>18</v>
      </c>
      <c r="K148" s="2"/>
      <c r="L148" s="2"/>
    </row>
    <row r="149" spans="1:12" x14ac:dyDescent="0.25">
      <c r="A149" s="2" t="s">
        <v>100</v>
      </c>
      <c r="B149" s="1" t="s">
        <v>101</v>
      </c>
      <c r="C149" s="3">
        <v>1614</v>
      </c>
      <c r="D149" s="24">
        <v>42486</v>
      </c>
      <c r="E149" s="2">
        <v>91</v>
      </c>
      <c r="F149" s="15">
        <v>46</v>
      </c>
      <c r="G149" s="15">
        <v>43.5</v>
      </c>
      <c r="H149" s="2">
        <f>AVERAGE(0,5)</f>
        <v>2.5</v>
      </c>
      <c r="I149" s="2" t="s">
        <v>18</v>
      </c>
      <c r="J149" s="2" t="s">
        <v>18</v>
      </c>
      <c r="K149" s="2"/>
      <c r="L149" s="2"/>
    </row>
    <row r="150" spans="1:12" x14ac:dyDescent="0.25">
      <c r="A150" s="2" t="s">
        <v>100</v>
      </c>
      <c r="B150" s="1" t="s">
        <v>101</v>
      </c>
      <c r="C150" s="3">
        <v>1614</v>
      </c>
      <c r="D150" s="24">
        <v>42662</v>
      </c>
      <c r="E150" s="2">
        <v>77</v>
      </c>
      <c r="F150" s="11">
        <v>41</v>
      </c>
      <c r="G150" s="11"/>
      <c r="H150" s="2"/>
      <c r="I150" s="2">
        <v>0</v>
      </c>
      <c r="J150" s="2">
        <v>100</v>
      </c>
      <c r="K150" s="2"/>
      <c r="L150" s="2"/>
    </row>
    <row r="151" spans="1:12" x14ac:dyDescent="0.25">
      <c r="A151" s="2" t="s">
        <v>100</v>
      </c>
      <c r="B151" s="1" t="s">
        <v>101</v>
      </c>
      <c r="C151" s="3">
        <v>1614</v>
      </c>
      <c r="D151" s="26">
        <v>43193</v>
      </c>
      <c r="E151" s="2">
        <v>97</v>
      </c>
      <c r="F151" s="15">
        <v>28</v>
      </c>
      <c r="G151" s="11">
        <v>23</v>
      </c>
      <c r="H151" s="2">
        <v>0</v>
      </c>
      <c r="I151" s="2" t="s">
        <v>18</v>
      </c>
      <c r="J151" s="2" t="s">
        <v>18</v>
      </c>
      <c r="K151" s="2"/>
      <c r="L151" s="2"/>
    </row>
    <row r="152" spans="1:12" x14ac:dyDescent="0.25">
      <c r="A152" s="2" t="s">
        <v>100</v>
      </c>
      <c r="B152" s="1" t="s">
        <v>101</v>
      </c>
      <c r="C152" s="3">
        <v>1614</v>
      </c>
      <c r="D152" s="25">
        <v>43420</v>
      </c>
      <c r="E152" s="2">
        <v>92</v>
      </c>
      <c r="F152" s="11">
        <v>18</v>
      </c>
      <c r="G152" s="11"/>
      <c r="H152" s="2"/>
      <c r="I152" s="2" t="s">
        <v>18</v>
      </c>
      <c r="J152" s="2" t="s">
        <v>18</v>
      </c>
      <c r="K152" s="2"/>
      <c r="L152" s="2"/>
    </row>
    <row r="153" spans="1:12" x14ac:dyDescent="0.25">
      <c r="A153" s="2" t="s">
        <v>100</v>
      </c>
      <c r="B153" s="1" t="s">
        <v>101</v>
      </c>
      <c r="C153" s="3">
        <v>1614</v>
      </c>
      <c r="D153" s="24">
        <v>43917</v>
      </c>
      <c r="E153" s="2">
        <v>85</v>
      </c>
      <c r="F153" s="11">
        <v>31</v>
      </c>
      <c r="G153" s="11">
        <v>25.5</v>
      </c>
      <c r="H153" s="2">
        <v>0</v>
      </c>
      <c r="I153" s="2" t="s">
        <v>18</v>
      </c>
      <c r="J153" s="2" t="s">
        <v>18</v>
      </c>
      <c r="K153" s="2"/>
      <c r="L153" s="2"/>
    </row>
    <row r="154" spans="1:12" x14ac:dyDescent="0.25">
      <c r="A154" s="2" t="s">
        <v>100</v>
      </c>
      <c r="B154" s="1" t="s">
        <v>101</v>
      </c>
      <c r="C154" s="3">
        <v>1614</v>
      </c>
      <c r="D154" s="24">
        <v>44112</v>
      </c>
      <c r="E154" s="2">
        <v>73</v>
      </c>
      <c r="F154" s="11">
        <v>20</v>
      </c>
      <c r="G154" s="11"/>
      <c r="H154" s="2"/>
      <c r="I154" s="2" t="s">
        <v>18</v>
      </c>
      <c r="J154" s="2" t="s">
        <v>18</v>
      </c>
      <c r="K154" s="2"/>
      <c r="L154" s="2"/>
    </row>
    <row r="155" spans="1:12" x14ac:dyDescent="0.25">
      <c r="A155" s="2" t="s">
        <v>100</v>
      </c>
      <c r="B155" s="1" t="s">
        <v>101</v>
      </c>
      <c r="C155" s="3">
        <v>1614</v>
      </c>
      <c r="D155" s="24">
        <v>44897</v>
      </c>
      <c r="E155" s="2">
        <v>87</v>
      </c>
      <c r="F155" s="11">
        <v>23</v>
      </c>
      <c r="G155" s="2"/>
      <c r="H155" s="11">
        <v>0</v>
      </c>
      <c r="I155" s="2" t="s">
        <v>18</v>
      </c>
      <c r="J155" s="2" t="s">
        <v>18</v>
      </c>
      <c r="K155" s="2"/>
      <c r="L155" s="2"/>
    </row>
    <row r="156" spans="1:12" x14ac:dyDescent="0.25">
      <c r="A156" s="2" t="s">
        <v>100</v>
      </c>
      <c r="B156" s="1" t="s">
        <v>101</v>
      </c>
      <c r="C156" s="3">
        <v>1614</v>
      </c>
      <c r="D156" s="24">
        <v>45422</v>
      </c>
      <c r="E156" s="2">
        <v>83</v>
      </c>
      <c r="F156" s="11"/>
      <c r="G156" s="11"/>
      <c r="H156" s="2">
        <v>0</v>
      </c>
      <c r="I156" s="2" t="s">
        <v>18</v>
      </c>
      <c r="J156" s="2" t="s">
        <v>18</v>
      </c>
      <c r="K156" s="2"/>
      <c r="L156" s="2"/>
    </row>
    <row r="157" spans="1:12" x14ac:dyDescent="0.25">
      <c r="A157" s="2" t="s">
        <v>102</v>
      </c>
      <c r="B157" s="1" t="s">
        <v>103</v>
      </c>
      <c r="C157" s="3" t="s">
        <v>104</v>
      </c>
      <c r="D157" s="24">
        <v>41774</v>
      </c>
      <c r="E157" s="2">
        <v>64</v>
      </c>
      <c r="F157" s="11">
        <v>38</v>
      </c>
      <c r="G157" s="11">
        <v>35</v>
      </c>
      <c r="H157" s="2">
        <v>0</v>
      </c>
      <c r="I157" s="2">
        <v>4.1500000000000004</v>
      </c>
      <c r="J157" s="3">
        <v>50</v>
      </c>
      <c r="K157" s="2"/>
      <c r="L157" s="2"/>
    </row>
    <row r="158" spans="1:12" x14ac:dyDescent="0.25">
      <c r="A158" s="2" t="s">
        <v>102</v>
      </c>
      <c r="B158" s="1" t="s">
        <v>103</v>
      </c>
      <c r="C158" s="3" t="s">
        <v>104</v>
      </c>
      <c r="D158" s="24">
        <v>42010</v>
      </c>
      <c r="E158" s="2">
        <v>83</v>
      </c>
      <c r="F158" s="11">
        <v>32</v>
      </c>
      <c r="G158" s="11"/>
      <c r="H158" s="2"/>
      <c r="I158" s="2">
        <v>4.6100000000000003</v>
      </c>
      <c r="J158" s="3">
        <v>14.3</v>
      </c>
      <c r="K158" s="2"/>
      <c r="L158" s="2"/>
    </row>
    <row r="159" spans="1:12" x14ac:dyDescent="0.25">
      <c r="A159" s="2" t="s">
        <v>102</v>
      </c>
      <c r="B159" s="1" t="s">
        <v>103</v>
      </c>
      <c r="C159" s="3" t="s">
        <v>104</v>
      </c>
      <c r="D159" s="24" t="s">
        <v>105</v>
      </c>
      <c r="E159" s="2">
        <v>78</v>
      </c>
      <c r="F159" s="11">
        <v>41</v>
      </c>
      <c r="G159" s="11">
        <v>31</v>
      </c>
      <c r="H159" s="2">
        <v>0</v>
      </c>
      <c r="I159" s="2" t="s">
        <v>18</v>
      </c>
      <c r="J159" s="2" t="s">
        <v>18</v>
      </c>
      <c r="K159" s="2"/>
      <c r="L159" s="2"/>
    </row>
    <row r="160" spans="1:12" x14ac:dyDescent="0.25">
      <c r="A160" s="2" t="s">
        <v>102</v>
      </c>
      <c r="B160" s="1" t="s">
        <v>103</v>
      </c>
      <c r="C160" s="3" t="s">
        <v>104</v>
      </c>
      <c r="D160" s="24">
        <v>42704</v>
      </c>
      <c r="E160" s="2">
        <v>74</v>
      </c>
      <c r="F160" s="11">
        <v>21</v>
      </c>
      <c r="G160" s="11"/>
      <c r="H160" s="2">
        <v>0</v>
      </c>
      <c r="I160" s="2" t="s">
        <v>18</v>
      </c>
      <c r="J160" s="2" t="s">
        <v>18</v>
      </c>
      <c r="K160" s="2"/>
      <c r="L160" s="2"/>
    </row>
    <row r="161" spans="1:12" x14ac:dyDescent="0.25">
      <c r="A161" s="2" t="s">
        <v>102</v>
      </c>
      <c r="B161" s="1" t="s">
        <v>103</v>
      </c>
      <c r="C161" s="3" t="s">
        <v>104</v>
      </c>
      <c r="D161" s="26">
        <v>43242</v>
      </c>
      <c r="E161" s="2">
        <v>107</v>
      </c>
      <c r="F161" s="11">
        <v>22</v>
      </c>
      <c r="G161" s="11">
        <v>26.5</v>
      </c>
      <c r="H161" s="2">
        <f>AVERAGE(4.4,0)</f>
        <v>2.2000000000000002</v>
      </c>
      <c r="I161" s="2" t="s">
        <v>18</v>
      </c>
      <c r="J161" s="2" t="s">
        <v>18</v>
      </c>
      <c r="K161" s="2"/>
      <c r="L161" s="2"/>
    </row>
    <row r="162" spans="1:12" x14ac:dyDescent="0.25">
      <c r="A162" s="2" t="s">
        <v>102</v>
      </c>
      <c r="B162" s="1" t="s">
        <v>103</v>
      </c>
      <c r="C162" s="3" t="s">
        <v>104</v>
      </c>
      <c r="D162" s="26">
        <v>43475</v>
      </c>
      <c r="E162" s="2">
        <v>96</v>
      </c>
      <c r="F162" s="11">
        <v>31</v>
      </c>
      <c r="G162" s="11"/>
      <c r="H162" s="2"/>
      <c r="I162" s="2" t="s">
        <v>18</v>
      </c>
      <c r="J162" s="2" t="s">
        <v>18</v>
      </c>
      <c r="K162" s="2"/>
      <c r="L162" s="2"/>
    </row>
    <row r="163" spans="1:12" x14ac:dyDescent="0.25">
      <c r="A163" s="2" t="s">
        <v>102</v>
      </c>
      <c r="B163" s="1" t="s">
        <v>103</v>
      </c>
      <c r="C163" s="3" t="s">
        <v>104</v>
      </c>
      <c r="D163" s="24"/>
      <c r="E163" s="2"/>
      <c r="F163" s="11"/>
      <c r="G163" s="11"/>
      <c r="H163" s="2"/>
      <c r="I163" s="2"/>
      <c r="J163" s="2"/>
      <c r="K163" s="2"/>
      <c r="L163" s="2" t="s">
        <v>106</v>
      </c>
    </row>
    <row r="164" spans="1:12" x14ac:dyDescent="0.25">
      <c r="A164" s="2" t="s">
        <v>102</v>
      </c>
      <c r="B164" s="1" t="s">
        <v>103</v>
      </c>
      <c r="C164" s="3" t="s">
        <v>104</v>
      </c>
      <c r="D164" s="24">
        <v>44265</v>
      </c>
      <c r="E164" s="2">
        <v>89</v>
      </c>
      <c r="F164" s="11">
        <v>35</v>
      </c>
      <c r="G164" s="11"/>
      <c r="H164" s="2">
        <v>0</v>
      </c>
      <c r="I164" s="2" t="s">
        <v>18</v>
      </c>
      <c r="J164" s="2" t="s">
        <v>18</v>
      </c>
      <c r="K164" s="2"/>
      <c r="L164" s="2"/>
    </row>
    <row r="165" spans="1:12" x14ac:dyDescent="0.25">
      <c r="A165" s="2" t="s">
        <v>102</v>
      </c>
      <c r="B165" s="1" t="s">
        <v>103</v>
      </c>
      <c r="C165" s="3" t="s">
        <v>104</v>
      </c>
      <c r="D165" s="24">
        <v>45421</v>
      </c>
      <c r="E165" s="2">
        <v>47</v>
      </c>
      <c r="F165" s="11"/>
      <c r="G165" s="11"/>
      <c r="H165" s="2">
        <v>0</v>
      </c>
      <c r="I165" s="2" t="s">
        <v>18</v>
      </c>
      <c r="J165" s="2" t="s">
        <v>18</v>
      </c>
      <c r="K165" s="2"/>
      <c r="L165" s="2"/>
    </row>
    <row r="166" spans="1:12" x14ac:dyDescent="0.25">
      <c r="A166" s="2" t="s">
        <v>107</v>
      </c>
      <c r="B166" s="1" t="s">
        <v>108</v>
      </c>
      <c r="C166" s="2" t="s">
        <v>109</v>
      </c>
      <c r="D166" s="24">
        <v>41760</v>
      </c>
      <c r="E166" s="2">
        <v>75</v>
      </c>
      <c r="F166" s="11">
        <v>42</v>
      </c>
      <c r="G166" s="11">
        <v>37</v>
      </c>
      <c r="H166" s="2">
        <f>AVERAGE(5,0)</f>
        <v>2.5</v>
      </c>
      <c r="I166" s="2">
        <v>1.39</v>
      </c>
      <c r="J166" s="2">
        <v>58.6</v>
      </c>
      <c r="K166" s="2"/>
      <c r="L166" s="20" t="s">
        <v>110</v>
      </c>
    </row>
    <row r="167" spans="1:12" x14ac:dyDescent="0.25">
      <c r="A167" s="2" t="s">
        <v>107</v>
      </c>
      <c r="B167" s="1" t="s">
        <v>108</v>
      </c>
      <c r="C167" s="2" t="s">
        <v>109</v>
      </c>
      <c r="D167" s="24">
        <v>41921</v>
      </c>
      <c r="E167" s="2">
        <v>66</v>
      </c>
      <c r="F167" s="11">
        <v>32</v>
      </c>
      <c r="G167" s="11"/>
      <c r="H167" s="2"/>
      <c r="I167" s="2">
        <v>1.57</v>
      </c>
      <c r="J167" s="2">
        <v>55</v>
      </c>
      <c r="K167" s="2"/>
      <c r="L167" s="2"/>
    </row>
    <row r="168" spans="1:12" x14ac:dyDescent="0.25">
      <c r="A168" s="2" t="s">
        <v>111</v>
      </c>
      <c r="B168" s="1" t="s">
        <v>108</v>
      </c>
      <c r="C168" s="3" t="s">
        <v>104</v>
      </c>
      <c r="D168" s="24">
        <v>42417</v>
      </c>
      <c r="E168" s="2">
        <v>80</v>
      </c>
      <c r="F168" s="11">
        <v>60</v>
      </c>
      <c r="G168" s="11">
        <v>55</v>
      </c>
      <c r="H168" s="2">
        <f>AVERAGE(8.6, 0)</f>
        <v>4.3</v>
      </c>
      <c r="I168" s="2">
        <v>0.61</v>
      </c>
      <c r="J168" s="2">
        <v>80</v>
      </c>
      <c r="K168" s="2"/>
      <c r="L168" s="20" t="s">
        <v>112</v>
      </c>
    </row>
    <row r="169" spans="1:12" x14ac:dyDescent="0.25">
      <c r="A169" s="2" t="s">
        <v>111</v>
      </c>
      <c r="B169" s="1" t="s">
        <v>108</v>
      </c>
      <c r="C169" s="3" t="s">
        <v>104</v>
      </c>
      <c r="D169" s="24">
        <v>42683</v>
      </c>
      <c r="E169" s="2">
        <v>76</v>
      </c>
      <c r="F169" s="11">
        <v>50</v>
      </c>
      <c r="G169" s="11"/>
      <c r="H169" s="2"/>
      <c r="I169" s="2">
        <v>0.18</v>
      </c>
      <c r="J169" s="2">
        <v>96.2</v>
      </c>
      <c r="K169" s="2"/>
      <c r="L169" s="21" t="s">
        <v>113</v>
      </c>
    </row>
    <row r="170" spans="1:12" x14ac:dyDescent="0.25">
      <c r="A170" s="2" t="s">
        <v>111</v>
      </c>
      <c r="B170" s="1" t="s">
        <v>108</v>
      </c>
      <c r="C170" s="3" t="s">
        <v>104</v>
      </c>
      <c r="D170" s="26">
        <v>43186</v>
      </c>
      <c r="E170" s="2">
        <v>87</v>
      </c>
      <c r="F170" s="11">
        <v>48</v>
      </c>
      <c r="G170" s="11">
        <v>46</v>
      </c>
      <c r="H170" s="2">
        <f>AVERAGE(5,6.2)</f>
        <v>5.6</v>
      </c>
      <c r="I170" s="2">
        <v>1.3</v>
      </c>
      <c r="J170" s="2">
        <v>62.5</v>
      </c>
      <c r="K170" s="2"/>
      <c r="L170" s="20" t="s">
        <v>114</v>
      </c>
    </row>
    <row r="171" spans="1:12" x14ac:dyDescent="0.25">
      <c r="A171" s="2" t="s">
        <v>111</v>
      </c>
      <c r="B171" s="1" t="s">
        <v>108</v>
      </c>
      <c r="C171" s="3" t="s">
        <v>104</v>
      </c>
      <c r="D171" s="26">
        <v>43402</v>
      </c>
      <c r="E171" s="2">
        <v>86</v>
      </c>
      <c r="F171" s="11">
        <v>44</v>
      </c>
      <c r="G171" s="11"/>
      <c r="H171" s="2"/>
      <c r="I171" s="2">
        <v>0.53</v>
      </c>
      <c r="J171" s="2">
        <v>80</v>
      </c>
      <c r="K171" s="2"/>
      <c r="L171" s="20" t="s">
        <v>115</v>
      </c>
    </row>
    <row r="172" spans="1:12" x14ac:dyDescent="0.25">
      <c r="A172" s="2" t="s">
        <v>111</v>
      </c>
      <c r="B172" s="1" t="s">
        <v>108</v>
      </c>
      <c r="C172" s="3" t="s">
        <v>104</v>
      </c>
      <c r="D172" s="24">
        <v>43874</v>
      </c>
      <c r="E172" s="2">
        <v>88</v>
      </c>
      <c r="F172" s="11">
        <v>36</v>
      </c>
      <c r="G172" s="11">
        <v>38.5</v>
      </c>
      <c r="H172" s="2">
        <f>AVERAGE(0,2)</f>
        <v>1</v>
      </c>
      <c r="I172" s="2">
        <v>1.2</v>
      </c>
      <c r="J172" s="2">
        <v>65</v>
      </c>
      <c r="K172" s="2"/>
      <c r="L172" s="20" t="s">
        <v>116</v>
      </c>
    </row>
    <row r="173" spans="1:12" x14ac:dyDescent="0.25">
      <c r="A173" s="2" t="s">
        <v>111</v>
      </c>
      <c r="B173" s="1" t="s">
        <v>108</v>
      </c>
      <c r="C173" s="3" t="s">
        <v>104</v>
      </c>
      <c r="D173" s="24">
        <v>44140</v>
      </c>
      <c r="E173" s="2">
        <v>72</v>
      </c>
      <c r="F173" s="11">
        <v>41</v>
      </c>
      <c r="G173" s="11"/>
      <c r="H173" s="2"/>
      <c r="I173" s="2">
        <v>0.67</v>
      </c>
      <c r="J173" s="2">
        <v>80</v>
      </c>
      <c r="K173" s="2"/>
      <c r="L173" s="2"/>
    </row>
    <row r="174" spans="1:12" x14ac:dyDescent="0.25">
      <c r="A174" s="2" t="s">
        <v>111</v>
      </c>
      <c r="B174" s="1" t="s">
        <v>108</v>
      </c>
      <c r="C174" s="3" t="s">
        <v>104</v>
      </c>
      <c r="D174" s="24">
        <v>44897</v>
      </c>
      <c r="E174" s="2">
        <v>58</v>
      </c>
      <c r="F174" s="11">
        <v>43</v>
      </c>
      <c r="G174" s="11"/>
      <c r="H174" s="2">
        <v>0</v>
      </c>
      <c r="I174" s="2">
        <v>0</v>
      </c>
      <c r="J174" s="2">
        <v>100</v>
      </c>
      <c r="K174" s="2"/>
      <c r="L174" s="2"/>
    </row>
    <row r="175" spans="1:12" x14ac:dyDescent="0.25">
      <c r="A175" s="2" t="s">
        <v>111</v>
      </c>
      <c r="B175" s="1" t="s">
        <v>108</v>
      </c>
      <c r="C175" s="3" t="s">
        <v>104</v>
      </c>
      <c r="D175" s="24">
        <v>45421</v>
      </c>
      <c r="E175" s="2">
        <v>55</v>
      </c>
      <c r="F175" s="11"/>
      <c r="G175" s="11"/>
      <c r="H175" s="2">
        <v>0</v>
      </c>
      <c r="I175" s="2">
        <v>0.35</v>
      </c>
      <c r="J175" s="2">
        <v>82.6</v>
      </c>
      <c r="K175" s="2"/>
      <c r="L175" s="2"/>
    </row>
    <row r="176" spans="1:12" x14ac:dyDescent="0.25">
      <c r="A176" s="2" t="s">
        <v>117</v>
      </c>
      <c r="B176" s="1" t="s">
        <v>118</v>
      </c>
      <c r="C176" s="3">
        <v>1475</v>
      </c>
      <c r="D176" s="24">
        <v>42101</v>
      </c>
      <c r="E176" s="2">
        <v>101</v>
      </c>
      <c r="F176" s="11">
        <v>55</v>
      </c>
      <c r="G176" s="11"/>
      <c r="H176" s="2">
        <v>0</v>
      </c>
      <c r="I176" s="2">
        <v>2.77</v>
      </c>
      <c r="J176" s="2">
        <v>33.299999999999997</v>
      </c>
      <c r="K176" s="2"/>
      <c r="L176" s="20" t="s">
        <v>119</v>
      </c>
    </row>
    <row r="177" spans="1:12" x14ac:dyDescent="0.25">
      <c r="A177" s="2" t="s">
        <v>117</v>
      </c>
      <c r="B177" s="1" t="s">
        <v>118</v>
      </c>
      <c r="C177" s="2">
        <f>[1]SCI!$D$12</f>
        <v>1475</v>
      </c>
      <c r="D177" s="24">
        <v>43075</v>
      </c>
      <c r="E177" s="2">
        <v>107</v>
      </c>
      <c r="F177" s="11">
        <v>52</v>
      </c>
      <c r="G177" s="11">
        <v>48.5</v>
      </c>
      <c r="H177" s="3">
        <v>0</v>
      </c>
      <c r="I177" s="2" t="s">
        <v>18</v>
      </c>
      <c r="J177" s="2" t="s">
        <v>18</v>
      </c>
      <c r="K177" s="2"/>
      <c r="L177" s="12" t="s">
        <v>4</v>
      </c>
    </row>
    <row r="178" spans="1:12" x14ac:dyDescent="0.25">
      <c r="A178" s="2" t="s">
        <v>117</v>
      </c>
      <c r="B178" s="1" t="s">
        <v>118</v>
      </c>
      <c r="C178" s="2">
        <f>[1]SCI!$D$12</f>
        <v>1475</v>
      </c>
      <c r="D178" s="24">
        <v>43406</v>
      </c>
      <c r="E178" s="2">
        <v>105</v>
      </c>
      <c r="F178" s="11">
        <v>45</v>
      </c>
      <c r="G178" s="11"/>
      <c r="H178" s="3">
        <v>0</v>
      </c>
      <c r="I178" s="2" t="s">
        <v>18</v>
      </c>
      <c r="J178" s="2" t="s">
        <v>18</v>
      </c>
      <c r="K178" s="2"/>
      <c r="L178" s="20" t="s">
        <v>120</v>
      </c>
    </row>
    <row r="179" spans="1:12" x14ac:dyDescent="0.25">
      <c r="A179" s="2" t="s">
        <v>117</v>
      </c>
      <c r="B179" s="1" t="s">
        <v>118</v>
      </c>
      <c r="C179" s="2">
        <f>[1]SCI!$D$12</f>
        <v>1475</v>
      </c>
      <c r="D179" s="24">
        <v>43916</v>
      </c>
      <c r="E179" s="2">
        <v>96</v>
      </c>
      <c r="F179" s="11">
        <v>44</v>
      </c>
      <c r="G179" s="11">
        <v>55</v>
      </c>
      <c r="H179" s="2">
        <f>AVERAGE(14,0)</f>
        <v>7</v>
      </c>
      <c r="I179" s="2" t="s">
        <v>18</v>
      </c>
      <c r="J179" s="2" t="s">
        <v>18</v>
      </c>
      <c r="K179" s="2"/>
      <c r="L179" s="20" t="s">
        <v>121</v>
      </c>
    </row>
    <row r="180" spans="1:12" x14ac:dyDescent="0.25">
      <c r="A180" s="2" t="s">
        <v>117</v>
      </c>
      <c r="B180" s="1" t="s">
        <v>118</v>
      </c>
      <c r="C180" s="2">
        <f>[1]SCI!$D$12</f>
        <v>1475</v>
      </c>
      <c r="D180" s="24">
        <v>44208</v>
      </c>
      <c r="E180" s="2">
        <v>121</v>
      </c>
      <c r="F180" s="11">
        <v>66</v>
      </c>
      <c r="G180" s="11"/>
      <c r="H180" s="2"/>
      <c r="I180" s="2" t="s">
        <v>18</v>
      </c>
      <c r="J180" s="2" t="s">
        <v>18</v>
      </c>
      <c r="K180" s="2"/>
      <c r="L180" s="20" t="s">
        <v>121</v>
      </c>
    </row>
    <row r="181" spans="1:12" x14ac:dyDescent="0.25">
      <c r="A181" s="2" t="s">
        <v>117</v>
      </c>
      <c r="B181" s="1" t="s">
        <v>118</v>
      </c>
      <c r="C181" s="2">
        <f>[1]SCI!$D$12</f>
        <v>1475</v>
      </c>
      <c r="D181" s="24">
        <v>44871</v>
      </c>
      <c r="E181" s="2">
        <v>112</v>
      </c>
      <c r="F181" s="11">
        <v>40</v>
      </c>
      <c r="G181" s="11"/>
      <c r="H181" s="2">
        <v>0</v>
      </c>
      <c r="I181" s="2" t="s">
        <v>18</v>
      </c>
      <c r="J181" s="2" t="s">
        <v>18</v>
      </c>
      <c r="K181" s="2"/>
      <c r="L181" s="20" t="s">
        <v>122</v>
      </c>
    </row>
    <row r="182" spans="1:12" x14ac:dyDescent="0.25">
      <c r="A182" s="2" t="s">
        <v>117</v>
      </c>
      <c r="B182" s="1" t="s">
        <v>118</v>
      </c>
      <c r="C182" s="2">
        <f>[1]SCI!$D$12</f>
        <v>1475</v>
      </c>
      <c r="D182" s="24">
        <v>45412</v>
      </c>
      <c r="E182" s="2">
        <v>101</v>
      </c>
      <c r="F182" s="11"/>
      <c r="G182" s="11"/>
      <c r="H182" s="2">
        <v>0</v>
      </c>
      <c r="I182" s="2" t="s">
        <v>18</v>
      </c>
      <c r="J182" s="2" t="s">
        <v>18</v>
      </c>
      <c r="K182" s="2"/>
      <c r="L182" s="20" t="s">
        <v>123</v>
      </c>
    </row>
    <row r="183" spans="1:12" x14ac:dyDescent="0.25">
      <c r="A183" s="2" t="s">
        <v>124</v>
      </c>
      <c r="B183" s="2" t="s">
        <v>125</v>
      </c>
      <c r="C183" s="2">
        <v>1641</v>
      </c>
      <c r="D183" s="24">
        <v>42125</v>
      </c>
      <c r="E183" s="2">
        <v>68</v>
      </c>
      <c r="F183" s="11">
        <v>12</v>
      </c>
      <c r="G183" s="11">
        <v>16</v>
      </c>
      <c r="H183" s="2">
        <f>AVERAGE(32,0)</f>
        <v>16</v>
      </c>
      <c r="I183" s="2">
        <v>3.08</v>
      </c>
      <c r="J183" s="2">
        <v>32.6</v>
      </c>
      <c r="K183" s="2"/>
      <c r="L183" s="2"/>
    </row>
    <row r="184" spans="1:12" x14ac:dyDescent="0.25">
      <c r="A184" s="2" t="s">
        <v>124</v>
      </c>
      <c r="B184" s="2" t="s">
        <v>125</v>
      </c>
      <c r="C184" s="2">
        <v>1641</v>
      </c>
      <c r="D184" s="24">
        <v>42346</v>
      </c>
      <c r="E184" s="2">
        <v>62</v>
      </c>
      <c r="F184" s="11">
        <v>20</v>
      </c>
      <c r="G184" s="11"/>
      <c r="H184" s="2"/>
      <c r="I184" s="2">
        <v>2.2200000000000002</v>
      </c>
      <c r="J184" s="2">
        <v>54.8</v>
      </c>
      <c r="K184" s="2"/>
      <c r="L184" s="2"/>
    </row>
    <row r="185" spans="1:12" x14ac:dyDescent="0.25">
      <c r="D185" s="27"/>
    </row>
    <row r="186" spans="1:12" x14ac:dyDescent="0.25">
      <c r="D186" s="22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cefb84-3943-4c67-86e4-95e0d5522177" xsi:nil="true"/>
    <lcf76f155ced4ddcb4097134ff3c332f xmlns="20a86c8e-58bd-487e-986c-19c6170a5cf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30D8DC4DFB374C886B31D158660B04" ma:contentTypeVersion="13" ma:contentTypeDescription="Create a new document." ma:contentTypeScope="" ma:versionID="b7ff6c03879b1f266d5ea38ee21f191f">
  <xsd:schema xmlns:xsd="http://www.w3.org/2001/XMLSchema" xmlns:xs="http://www.w3.org/2001/XMLSchema" xmlns:p="http://schemas.microsoft.com/office/2006/metadata/properties" xmlns:ns2="20a86c8e-58bd-487e-986c-19c6170a5cfd" xmlns:ns3="ebcefb84-3943-4c67-86e4-95e0d5522177" targetNamespace="http://schemas.microsoft.com/office/2006/metadata/properties" ma:root="true" ma:fieldsID="4ad91feefbbf9c03787a59590c558b3e" ns2:_="" ns3:_="">
    <xsd:import namespace="20a86c8e-58bd-487e-986c-19c6170a5cfd"/>
    <xsd:import namespace="ebcefb84-3943-4c67-86e4-95e0d55221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86c8e-58bd-487e-986c-19c6170a5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fdb58af-1696-4d9b-8664-baec0edd81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efb84-3943-4c67-86e4-95e0d55221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576301-0b76-4b11-bff2-02dbad1dc6d2}" ma:internalName="TaxCatchAll" ma:showField="CatchAllData" ma:web="ebcefb84-3943-4c67-86e4-95e0d55221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BA69A-210E-4033-97CF-F6CD2C8140AD}">
  <ds:schemaRefs>
    <ds:schemaRef ds:uri="http://schemas.microsoft.com/office/2006/metadata/properties"/>
    <ds:schemaRef ds:uri="http://schemas.microsoft.com/office/infopath/2007/PartnerControls"/>
    <ds:schemaRef ds:uri="ebcefb84-3943-4c67-86e4-95e0d5522177"/>
    <ds:schemaRef ds:uri="20a86c8e-58bd-487e-986c-19c6170a5cfd"/>
  </ds:schemaRefs>
</ds:datastoreItem>
</file>

<file path=customXml/itemProps2.xml><?xml version="1.0" encoding="utf-8"?>
<ds:datastoreItem xmlns:ds="http://schemas.openxmlformats.org/officeDocument/2006/customXml" ds:itemID="{4A7A1FB0-B3E0-4FA0-8E1A-56226CC986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CC5E7-69E0-457D-9F14-8C77DD14C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86c8e-58bd-487e-986c-19c6170a5cfd"/>
    <ds:schemaRef ds:uri="ebcefb84-3943-4c67-86e4-95e0d55221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Pinellas County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Manos, Alexander</dc:creator>
  <cp:lastModifiedBy>Manos, Alexander</cp:lastModifiedBy>
  <dcterms:created xsi:type="dcterms:W3CDTF">2025-03-04T13:38:25Z</dcterms:created>
  <dcterms:modified xsi:type="dcterms:W3CDTF">2025-03-04T15:16:45Z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0x010100B730D8DC4DFB374C886B31D158660B04</vt:lpwstr>
  </property>
  <property fmtid="{D5CDD505-2E9C-101B-9397-08002B2CF9AE}" pid="3" name="MediaServiceImageTags">
    <vt:lpwstr/>
  </property>
</Properties>
</file>