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nellasgov.sharepoint.com/sites/BCC-PW-ENVMT/Monitoring and Assessment/R/water_quality_dashboard/Data/"/>
    </mc:Choice>
  </mc:AlternateContent>
  <xr:revisionPtr revIDLastSave="247" documentId="8_{2C74152C-56E6-451C-B3C7-4B109718B815}" xr6:coauthVersionLast="47" xr6:coauthVersionMax="47" xr10:uidLastSave="{5E2D1CC9-EDFC-44F6-A76C-ED6D5C5FB9A8}"/>
  <bookViews>
    <workbookView xWindow="-120" yWindow="-120" windowWidth="29040" windowHeight="15720" activeTab="1" xr2:uid="{6F566BA6-83FA-44F4-9C6D-4F2F79E1631F}"/>
  </bookViews>
  <sheets>
    <sheet name="SCI Scores" sheetId="1" r:id="rId1"/>
    <sheet name="Taxa Abundance" sheetId="2" r:id="rId2"/>
  </sheets>
  <externalReferences>
    <externalReference r:id="rId3"/>
  </externalReferences>
  <definedNames>
    <definedName name="_xlnm._FilterDatabase" localSheetId="0" hidden="1">'SCI Scores'!$A$1:$J$177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76" i="1"/>
  <c r="C175" i="1"/>
  <c r="C174" i="1"/>
  <c r="C173" i="1"/>
  <c r="H172" i="1"/>
  <c r="C172" i="1"/>
  <c r="C171" i="1"/>
  <c r="C170" i="1"/>
  <c r="H165" i="1"/>
  <c r="H163" i="1"/>
  <c r="H161" i="1"/>
  <c r="H159" i="1"/>
  <c r="H155" i="1"/>
  <c r="H143" i="1"/>
  <c r="H134" i="1"/>
  <c r="H132" i="1"/>
  <c r="H125" i="1"/>
  <c r="H123" i="1"/>
  <c r="H121" i="1"/>
  <c r="H119" i="1"/>
  <c r="H112" i="1"/>
  <c r="H110" i="1"/>
  <c r="H102" i="1"/>
  <c r="H93" i="1"/>
  <c r="H89" i="1"/>
  <c r="H85" i="1"/>
  <c r="H80" i="1"/>
  <c r="H70" i="1"/>
  <c r="H68" i="1"/>
  <c r="H60" i="1"/>
  <c r="H58" i="1"/>
  <c r="H42" i="1"/>
  <c r="H34" i="1"/>
  <c r="H29" i="1"/>
  <c r="H27" i="1"/>
  <c r="H25" i="1"/>
  <c r="H22" i="1"/>
  <c r="H18" i="1"/>
  <c r="H16" i="1"/>
  <c r="H13" i="1"/>
</calcChain>
</file>

<file path=xl/sharedStrings.xml><?xml version="1.0" encoding="utf-8"?>
<sst xmlns="http://schemas.openxmlformats.org/spreadsheetml/2006/main" count="1307" uniqueCount="168">
  <si>
    <t>WBID</t>
  </si>
  <si>
    <t>19-08</t>
  </si>
  <si>
    <t>19-12</t>
  </si>
  <si>
    <t>Long Branch</t>
  </si>
  <si>
    <t>22-05</t>
  </si>
  <si>
    <t>22-16</t>
  </si>
  <si>
    <t>Mullet Creek</t>
  </si>
  <si>
    <t>13-05</t>
  </si>
  <si>
    <t>1575A</t>
  </si>
  <si>
    <t>&lt;2m²</t>
  </si>
  <si>
    <t>Cow Branch</t>
  </si>
  <si>
    <t>06-03</t>
  </si>
  <si>
    <t>NP</t>
  </si>
  <si>
    <t>Alligator Creek</t>
  </si>
  <si>
    <t>14-10</t>
  </si>
  <si>
    <t>14-11</t>
  </si>
  <si>
    <t>04-03</t>
  </si>
  <si>
    <t>04-04</t>
  </si>
  <si>
    <t>04-05</t>
  </si>
  <si>
    <t>Bishop Creek</t>
  </si>
  <si>
    <t>12-04</t>
  </si>
  <si>
    <t>1569A</t>
  </si>
  <si>
    <t>12-06</t>
  </si>
  <si>
    <t>Briar Creek</t>
  </si>
  <si>
    <t>11-05</t>
  </si>
  <si>
    <t>Habitat Score</t>
  </si>
  <si>
    <t>SCI Score</t>
  </si>
  <si>
    <t>Average SCI</t>
  </si>
  <si>
    <t>Average RPA</t>
  </si>
  <si>
    <t>Average Sensitivity</t>
  </si>
  <si>
    <t>% Nuisance Exotics</t>
  </si>
  <si>
    <t>Allen's Creek</t>
  </si>
  <si>
    <t>1604B1</t>
  </si>
  <si>
    <t>1541C</t>
  </si>
  <si>
    <t>Bee Branch</t>
  </si>
  <si>
    <t>08-03</t>
  </si>
  <si>
    <t>1527B</t>
  </si>
  <si>
    <t>08-04</t>
  </si>
  <si>
    <t>Church Creek</t>
  </si>
  <si>
    <t>27-08</t>
  </si>
  <si>
    <t>Curlew Creek</t>
  </si>
  <si>
    <t>10-01</t>
  </si>
  <si>
    <t>1538A</t>
  </si>
  <si>
    <t>10-02</t>
  </si>
  <si>
    <t>Jerry Branch</t>
  </si>
  <si>
    <t>10-07</t>
  </si>
  <si>
    <t>10-06</t>
  </si>
  <si>
    <t>35-10</t>
  </si>
  <si>
    <t>1668A</t>
  </si>
  <si>
    <t>McKay Creek</t>
  </si>
  <si>
    <t>27-11</t>
  </si>
  <si>
    <t>Rattlesnake Creek</t>
  </si>
  <si>
    <t>17-01</t>
  </si>
  <si>
    <t>Spring Branch</t>
  </si>
  <si>
    <t>15-04</t>
  </si>
  <si>
    <t>1567B</t>
  </si>
  <si>
    <t>3/8/2016</t>
  </si>
  <si>
    <t>18-06</t>
  </si>
  <si>
    <t>1567C</t>
  </si>
  <si>
    <t>Stevenson Creek</t>
  </si>
  <si>
    <t>Hollin Creek</t>
  </si>
  <si>
    <t>01-09</t>
  </si>
  <si>
    <t>Cross Canal</t>
  </si>
  <si>
    <t>24-07</t>
  </si>
  <si>
    <t>Joe's Creek</t>
  </si>
  <si>
    <t>1633E</t>
  </si>
  <si>
    <t>Date</t>
  </si>
  <si>
    <t>Segment</t>
  </si>
  <si>
    <t>Site</t>
  </si>
  <si>
    <t>Brooker Creek</t>
  </si>
  <si>
    <t>Taxa</t>
  </si>
  <si>
    <t>Pyrgophorus platyrachis</t>
  </si>
  <si>
    <t>Planorbella scalaris</t>
  </si>
  <si>
    <t>Melanoides tuberculata</t>
  </si>
  <si>
    <t>Tarebia granifera</t>
  </si>
  <si>
    <t>Senticaudata spp.</t>
  </si>
  <si>
    <t>Baetidae spp.</t>
  </si>
  <si>
    <t>Baetis intercalaris</t>
  </si>
  <si>
    <t>Argia sedula</t>
  </si>
  <si>
    <t>Ablabesmyia mallochi</t>
  </si>
  <si>
    <t>Pentaneura inconspicua</t>
  </si>
  <si>
    <t>Polypedilum flavum</t>
  </si>
  <si>
    <t>Ceratopogoninae spp.</t>
  </si>
  <si>
    <t>Menetus dilatatus</t>
  </si>
  <si>
    <t>Ferrissia fragilis</t>
  </si>
  <si>
    <t>Coenagrionidae spp.</t>
  </si>
  <si>
    <t>Tanytarsus buckleyi</t>
  </si>
  <si>
    <t>Corbicula spp.</t>
  </si>
  <si>
    <t>Hyalella spp.</t>
  </si>
  <si>
    <t>Argia spp.</t>
  </si>
  <si>
    <t>Cheumatopsyche spp.</t>
  </si>
  <si>
    <t>Neotrichia spp.</t>
  </si>
  <si>
    <t>Stenelmis spp.</t>
  </si>
  <si>
    <t>Microcylloepus spp.</t>
  </si>
  <si>
    <t>Polypedilum illinoense group</t>
  </si>
  <si>
    <t>Rheotanytarsus exiguus group</t>
  </si>
  <si>
    <t>Paracladopelma spp.</t>
  </si>
  <si>
    <t>Atrichopogon spp.</t>
  </si>
  <si>
    <t>Stenochironomus spp.</t>
  </si>
  <si>
    <t>Rep</t>
  </si>
  <si>
    <t>Gastropoda spp.</t>
  </si>
  <si>
    <t>Amnicola dalli</t>
  </si>
  <si>
    <t>Caenis diminuta</t>
  </si>
  <si>
    <t>Anisoptera spp.</t>
  </si>
  <si>
    <t>Polycentropodidae spp.</t>
  </si>
  <si>
    <t>Hydropsychidae spp.</t>
  </si>
  <si>
    <t>Hydroptilidae spp.</t>
  </si>
  <si>
    <t>Chironomidae spp.</t>
  </si>
  <si>
    <t>Pericomaini spp.</t>
  </si>
  <si>
    <t>Amphipoda spp.</t>
  </si>
  <si>
    <t>Palaemon paludosus</t>
  </si>
  <si>
    <t>Cambarinae spp.</t>
  </si>
  <si>
    <t>Tribelos fuscicorne</t>
  </si>
  <si>
    <t>Orthocladiinae spp.</t>
  </si>
  <si>
    <t>Heteroptera spp.</t>
  </si>
  <si>
    <t>Lepidoptera spp.</t>
  </si>
  <si>
    <t>Collembola spp.</t>
  </si>
  <si>
    <t>Caenis spp.</t>
  </si>
  <si>
    <t>Enallagma spp.</t>
  </si>
  <si>
    <t>Oxyethira spp.</t>
  </si>
  <si>
    <t>Dubiraphia spp.</t>
  </si>
  <si>
    <t>Tanytarsus spp.</t>
  </si>
  <si>
    <t>Polypedilum spp.</t>
  </si>
  <si>
    <t>Dicrotendipes spp.</t>
  </si>
  <si>
    <t>Forcipomyia spp.</t>
  </si>
  <si>
    <t>Elophila spp.</t>
  </si>
  <si>
    <t>Hydroptila spp.</t>
  </si>
  <si>
    <t>Pentaneura spp.</t>
  </si>
  <si>
    <t>Nais communis</t>
  </si>
  <si>
    <t>Physa acuta</t>
  </si>
  <si>
    <t>Trichoptera spp.</t>
  </si>
  <si>
    <t>Thienemanniella xena</t>
  </si>
  <si>
    <t>Slavina evelinae</t>
  </si>
  <si>
    <t>Thienemanniella spp.</t>
  </si>
  <si>
    <t>Tipula spp.</t>
  </si>
  <si>
    <t>Neargyractis spp.</t>
  </si>
  <si>
    <t>Planorbidae spp.</t>
  </si>
  <si>
    <t>Cassidinidea ovalis</t>
  </si>
  <si>
    <t>Uromunna reynoldsi</t>
  </si>
  <si>
    <t>Veliidae spp.</t>
  </si>
  <si>
    <t>Nais pardalis</t>
  </si>
  <si>
    <t>Peltodytes spp.</t>
  </si>
  <si>
    <t>Polypedilum scalaenum group</t>
  </si>
  <si>
    <t>Diptera spp.</t>
  </si>
  <si>
    <t>Tanypodinae spp.</t>
  </si>
  <si>
    <t>Chironominae spp.</t>
  </si>
  <si>
    <t>Cladotanytarsus viridiventris</t>
  </si>
  <si>
    <t>Tubificinae spp.</t>
  </si>
  <si>
    <t>Lymnaea columella</t>
  </si>
  <si>
    <t>Sisyra vicaria</t>
  </si>
  <si>
    <t>Lumbriculus cf. variegatus</t>
  </si>
  <si>
    <t>Sparganophilus spp.</t>
  </si>
  <si>
    <t>Scirtes spp.</t>
  </si>
  <si>
    <t>Cladotanytarsus spp.</t>
  </si>
  <si>
    <t>Cryptochironomus spp.</t>
  </si>
  <si>
    <t>Limonia spp.</t>
  </si>
  <si>
    <t>Neumania spp.</t>
  </si>
  <si>
    <t>Limnesia spp.</t>
  </si>
  <si>
    <t>Enochrus spp.</t>
  </si>
  <si>
    <t>Labrundinia spp.</t>
  </si>
  <si>
    <t>Chironomus spp.</t>
  </si>
  <si>
    <t>Cricotopus spp.</t>
  </si>
  <si>
    <t>Polypedilum beckae</t>
  </si>
  <si>
    <t>Hirudinida spp.</t>
  </si>
  <si>
    <t>Sphaeriidae spp.</t>
  </si>
  <si>
    <t>Oecetis spp.</t>
  </si>
  <si>
    <t>Cricotopus or Orthocladius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</si>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</sst>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/>
    </xf>
    <xf numFmtId="14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0" fontId="6" fillId="0" borderId="0" xfId="0" applyFont="1" applyBorder="1"/>
    <xf numFmtId="0" fontId="0" fillId="0" borderId="0" xfId="0" applyFont="1" applyBorder="1"/>
    <xf numFmtId="14" fontId="0" fillId="0" borderId="0" xfId="0" applyNumberFormat="1" applyFont="1" applyBorder="1"/>
    <xf numFmtId="0" fontId="6" fillId="0" borderId="0" xfId="1" applyFont="1" applyBorder="1"/>
    <xf numFmtId="0" fontId="0" fillId="0" borderId="0" xfId="0" applyFont="1" applyFill="1" applyBorder="1"/>
    <xf numFmtId="1" fontId="0" fillId="0" borderId="0" xfId="0" applyNumberFormat="1" applyFont="1" applyBorder="1"/>
    <xf numFmtId="1" fontId="0" fillId="0" borderId="0" xfId="0" applyNumberFormat="1" applyFont="1" applyFill="1" applyBorder="1"/>
  </cellXfs>
  <cellStyles count="2">
    <cellStyle name="Normal" xfId="0" builtinId="0"/>
    <cellStyle name="Normal 3 2" xfId="1" xr:uid="{121AA3E6-F8E1-4807-AC43-6A365CB90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.pinellascounty-fl.gov\pcg\Divisions\WMS\Watershed\MONITORING\Biological%20Assessment\Data\SCI\Sites\Pinellas%20County%20SCI%20s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I"/>
      <sheetName val="HA, LVS, RPS"/>
      <sheetName val="LVI"/>
    </sheetNames>
    <sheetDataSet>
      <sheetData sheetId="0" refreshError="1">
        <row r="12">
          <cell r="D12">
            <v>1475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F413-E877-499F-8CEF-B6260D636B39}">
  <dimension ref="A1:J179"/>
  <sheetViews>
    <sheetView zoomScaleNormal="100" workbookViewId="0">
      <selection activeCell="M7" sqref="M7"/>
    </sheetView>
  </sheetViews>
  <sheetFormatPr defaultColWidth="18.85546875" defaultRowHeight="15" x14ac:dyDescent="0.25"/>
  <cols>
    <col min="1" max="1" width="16.7109375" style="4" bestFit="1" customWidth="1"/>
    <col min="2" max="2" width="5.7109375" style="4" bestFit="1" customWidth="1"/>
    <col min="3" max="3" width="7.140625" style="10" bestFit="1" customWidth="1"/>
    <col min="4" max="4" width="10.42578125" style="4" bestFit="1" customWidth="1"/>
    <col min="5" max="5" width="12.7109375" style="4" bestFit="1" customWidth="1"/>
    <col min="6" max="6" width="9" style="24" bestFit="1" customWidth="1"/>
    <col min="7" max="7" width="11" style="4" bestFit="1" customWidth="1"/>
    <col min="8" max="8" width="11.7109375" style="4" bestFit="1" customWidth="1"/>
    <col min="9" max="9" width="17.28515625" style="4" bestFit="1" customWidth="1"/>
    <col min="10" max="10" width="18.28515625" style="4" bestFit="1" customWidth="1"/>
    <col min="11" max="16384" width="18.85546875" style="4"/>
  </cols>
  <sheetData>
    <row r="1" spans="1:10" x14ac:dyDescent="0.25">
      <c r="A1" s="6" t="s">
        <v>67</v>
      </c>
      <c r="B1" s="5" t="s">
        <v>68</v>
      </c>
      <c r="C1" s="6" t="s">
        <v>0</v>
      </c>
      <c r="D1" s="6" t="s">
        <v>66</v>
      </c>
      <c r="E1" s="7" t="s">
        <v>25</v>
      </c>
      <c r="F1" s="8" t="s">
        <v>26</v>
      </c>
      <c r="G1" s="8" t="s">
        <v>27</v>
      </c>
      <c r="H1" s="7" t="s">
        <v>28</v>
      </c>
      <c r="I1" s="7" t="s">
        <v>29</v>
      </c>
      <c r="J1" s="7" t="s">
        <v>30</v>
      </c>
    </row>
    <row r="2" spans="1:10" x14ac:dyDescent="0.25">
      <c r="A2" s="6" t="s">
        <v>31</v>
      </c>
      <c r="B2" s="5" t="s">
        <v>1</v>
      </c>
      <c r="C2" s="9" t="s">
        <v>32</v>
      </c>
      <c r="D2" s="17">
        <v>42097</v>
      </c>
      <c r="E2" s="6">
        <v>73</v>
      </c>
      <c r="F2" s="22">
        <v>37</v>
      </c>
      <c r="G2" s="6">
        <v>30</v>
      </c>
      <c r="H2" s="6">
        <f>AVERAGE(0,3)</f>
        <v>1.5</v>
      </c>
      <c r="I2" s="6">
        <v>0.7</v>
      </c>
      <c r="J2" s="6">
        <v>65</v>
      </c>
    </row>
    <row r="3" spans="1:10" x14ac:dyDescent="0.25">
      <c r="A3" s="6" t="s">
        <v>31</v>
      </c>
      <c r="B3" s="5" t="s">
        <v>1</v>
      </c>
      <c r="C3" s="9" t="s">
        <v>32</v>
      </c>
      <c r="D3" s="17">
        <v>42303</v>
      </c>
      <c r="E3" s="6">
        <v>98</v>
      </c>
      <c r="F3" s="22">
        <v>23</v>
      </c>
      <c r="G3" s="6"/>
      <c r="H3" s="6"/>
      <c r="I3" s="6">
        <v>0.8</v>
      </c>
      <c r="J3" s="6">
        <v>60</v>
      </c>
    </row>
    <row r="4" spans="1:10" x14ac:dyDescent="0.25">
      <c r="A4" s="6" t="s">
        <v>31</v>
      </c>
      <c r="B4" s="5" t="s">
        <v>2</v>
      </c>
      <c r="C4" s="9" t="s">
        <v>32</v>
      </c>
      <c r="D4" s="17">
        <v>42094</v>
      </c>
      <c r="E4" s="6">
        <v>104</v>
      </c>
      <c r="F4" s="22">
        <v>25</v>
      </c>
      <c r="G4" s="6">
        <v>37</v>
      </c>
      <c r="H4" s="6">
        <v>0</v>
      </c>
      <c r="I4" s="6">
        <v>0.36</v>
      </c>
      <c r="J4" s="6">
        <v>64.3</v>
      </c>
    </row>
    <row r="5" spans="1:10" x14ac:dyDescent="0.25">
      <c r="A5" s="6" t="s">
        <v>31</v>
      </c>
      <c r="B5" s="5" t="s">
        <v>2</v>
      </c>
      <c r="C5" s="9" t="s">
        <v>32</v>
      </c>
      <c r="D5" s="17">
        <v>42303</v>
      </c>
      <c r="E5" s="6">
        <v>92</v>
      </c>
      <c r="F5" s="22">
        <v>49</v>
      </c>
      <c r="G5" s="6"/>
      <c r="H5" s="6"/>
      <c r="I5" s="6">
        <v>0</v>
      </c>
      <c r="J5" s="6">
        <v>100</v>
      </c>
    </row>
    <row r="6" spans="1:10" x14ac:dyDescent="0.25">
      <c r="A6" s="6" t="s">
        <v>31</v>
      </c>
      <c r="B6" s="5" t="s">
        <v>2</v>
      </c>
      <c r="C6" s="9" t="s">
        <v>32</v>
      </c>
      <c r="D6" s="17">
        <v>42830</v>
      </c>
      <c r="E6" s="6">
        <v>80</v>
      </c>
      <c r="F6" s="22">
        <v>33</v>
      </c>
      <c r="G6" s="6">
        <v>32.5</v>
      </c>
      <c r="H6" s="6">
        <v>0</v>
      </c>
      <c r="I6" s="6">
        <v>1.3</v>
      </c>
      <c r="J6" s="6">
        <v>66.7</v>
      </c>
    </row>
    <row r="7" spans="1:10" x14ac:dyDescent="0.25">
      <c r="A7" s="6" t="s">
        <v>31</v>
      </c>
      <c r="B7" s="5" t="s">
        <v>2</v>
      </c>
      <c r="C7" s="9" t="s">
        <v>32</v>
      </c>
      <c r="D7" s="17">
        <v>43026</v>
      </c>
      <c r="E7" s="6">
        <v>84</v>
      </c>
      <c r="F7" s="22">
        <v>32</v>
      </c>
      <c r="G7" s="6"/>
      <c r="H7" s="6">
        <v>0</v>
      </c>
      <c r="I7" s="6">
        <v>0.91</v>
      </c>
      <c r="J7" s="6">
        <v>77.3</v>
      </c>
    </row>
    <row r="8" spans="1:10" x14ac:dyDescent="0.25">
      <c r="A8" s="6" t="s">
        <v>31</v>
      </c>
      <c r="B8" s="5" t="s">
        <v>2</v>
      </c>
      <c r="C8" s="9" t="s">
        <v>32</v>
      </c>
      <c r="D8" s="17">
        <v>43609</v>
      </c>
      <c r="E8" s="6">
        <v>75</v>
      </c>
      <c r="F8" s="22">
        <v>27</v>
      </c>
      <c r="G8" s="6">
        <v>36</v>
      </c>
      <c r="H8" s="6">
        <v>0</v>
      </c>
      <c r="I8" s="6">
        <v>0</v>
      </c>
      <c r="J8" s="6">
        <v>100</v>
      </c>
    </row>
    <row r="9" spans="1:10" x14ac:dyDescent="0.25">
      <c r="A9" s="6" t="s">
        <v>31</v>
      </c>
      <c r="B9" s="5" t="s">
        <v>2</v>
      </c>
      <c r="C9" s="9" t="s">
        <v>32</v>
      </c>
      <c r="D9" s="17">
        <v>43805</v>
      </c>
      <c r="E9" s="6">
        <v>79</v>
      </c>
      <c r="F9" s="22">
        <v>45</v>
      </c>
      <c r="G9" s="6"/>
      <c r="H9" s="6"/>
      <c r="I9" s="6">
        <v>0</v>
      </c>
      <c r="J9" s="6">
        <v>100</v>
      </c>
    </row>
    <row r="10" spans="1:10" x14ac:dyDescent="0.25">
      <c r="A10" s="6" t="s">
        <v>31</v>
      </c>
      <c r="B10" s="5" t="s">
        <v>2</v>
      </c>
      <c r="C10" s="9" t="s">
        <v>32</v>
      </c>
      <c r="D10" s="17">
        <v>44315</v>
      </c>
      <c r="E10" s="6">
        <v>78</v>
      </c>
      <c r="F10" s="22">
        <v>20</v>
      </c>
      <c r="G10" s="6"/>
      <c r="H10" s="6">
        <v>0</v>
      </c>
      <c r="I10" s="6">
        <v>1.33</v>
      </c>
      <c r="J10" s="6">
        <v>66.7</v>
      </c>
    </row>
    <row r="11" spans="1:10" x14ac:dyDescent="0.25">
      <c r="A11" s="6" t="s">
        <v>31</v>
      </c>
      <c r="B11" s="5" t="s">
        <v>2</v>
      </c>
      <c r="C11" s="9" t="s">
        <v>32</v>
      </c>
      <c r="D11" s="17">
        <v>44615</v>
      </c>
      <c r="E11" s="6">
        <v>79</v>
      </c>
      <c r="F11" s="22"/>
      <c r="G11" s="6"/>
      <c r="H11" s="6"/>
      <c r="I11" s="6">
        <v>0</v>
      </c>
      <c r="J11" s="6">
        <v>83.3</v>
      </c>
    </row>
    <row r="12" spans="1:10" x14ac:dyDescent="0.25">
      <c r="A12" s="6" t="s">
        <v>31</v>
      </c>
      <c r="B12" s="5" t="s">
        <v>2</v>
      </c>
      <c r="C12" s="9" t="s">
        <v>32</v>
      </c>
      <c r="D12" s="17">
        <v>44995</v>
      </c>
      <c r="E12" s="6">
        <v>71</v>
      </c>
      <c r="F12" s="22">
        <v>40</v>
      </c>
      <c r="G12" s="6"/>
      <c r="H12" s="6">
        <v>0</v>
      </c>
      <c r="I12" s="6">
        <v>0.73</v>
      </c>
      <c r="J12" s="6">
        <v>81.8</v>
      </c>
    </row>
    <row r="13" spans="1:10" x14ac:dyDescent="0.25">
      <c r="A13" s="6" t="s">
        <v>3</v>
      </c>
      <c r="B13" s="5" t="s">
        <v>4</v>
      </c>
      <c r="C13" s="9">
        <v>1627</v>
      </c>
      <c r="D13" s="17">
        <v>42087</v>
      </c>
      <c r="E13" s="6">
        <v>110</v>
      </c>
      <c r="F13" s="23">
        <v>36</v>
      </c>
      <c r="G13" s="9">
        <v>36.5</v>
      </c>
      <c r="H13" s="6">
        <f>AVERAGE(7,0)</f>
        <v>3.5</v>
      </c>
      <c r="I13" s="6">
        <v>0.06</v>
      </c>
      <c r="J13" s="6">
        <v>94.1</v>
      </c>
    </row>
    <row r="14" spans="1:10" x14ac:dyDescent="0.25">
      <c r="A14" s="6" t="s">
        <v>3</v>
      </c>
      <c r="B14" s="5" t="s">
        <v>4</v>
      </c>
      <c r="C14" s="9">
        <v>1627</v>
      </c>
      <c r="D14" s="17">
        <v>42300</v>
      </c>
      <c r="E14" s="6">
        <v>98</v>
      </c>
      <c r="F14" s="23">
        <v>37</v>
      </c>
      <c r="G14" s="9"/>
      <c r="H14" s="6"/>
      <c r="I14" s="6">
        <v>1</v>
      </c>
      <c r="J14" s="6">
        <v>73.900000000000006</v>
      </c>
    </row>
    <row r="15" spans="1:10" x14ac:dyDescent="0.25">
      <c r="A15" s="6" t="s">
        <v>3</v>
      </c>
      <c r="B15" s="5" t="s">
        <v>5</v>
      </c>
      <c r="C15" s="9">
        <v>1627</v>
      </c>
      <c r="D15" s="17">
        <v>43040</v>
      </c>
      <c r="E15" s="6">
        <v>81</v>
      </c>
      <c r="F15" s="23">
        <v>12</v>
      </c>
      <c r="G15" s="9"/>
      <c r="H15" s="6">
        <v>0</v>
      </c>
      <c r="I15" s="6">
        <v>0.49</v>
      </c>
      <c r="J15" s="6">
        <v>90.9</v>
      </c>
    </row>
    <row r="16" spans="1:10" x14ac:dyDescent="0.25">
      <c r="A16" s="6" t="s">
        <v>6</v>
      </c>
      <c r="B16" s="5" t="s">
        <v>7</v>
      </c>
      <c r="C16" s="9" t="s">
        <v>8</v>
      </c>
      <c r="D16" s="17">
        <v>42078</v>
      </c>
      <c r="E16" s="6">
        <v>104</v>
      </c>
      <c r="F16" s="22">
        <v>34</v>
      </c>
      <c r="G16" s="6">
        <v>29</v>
      </c>
      <c r="H16" s="6">
        <f>AVERAGE(0,13)</f>
        <v>6.5</v>
      </c>
      <c r="I16" s="6">
        <v>0.24</v>
      </c>
      <c r="J16" s="6">
        <v>94.1</v>
      </c>
    </row>
    <row r="17" spans="1:10" x14ac:dyDescent="0.25">
      <c r="A17" s="6" t="s">
        <v>6</v>
      </c>
      <c r="B17" s="5" t="s">
        <v>7</v>
      </c>
      <c r="C17" s="9" t="s">
        <v>8</v>
      </c>
      <c r="D17" s="17">
        <v>42321</v>
      </c>
      <c r="E17" s="6">
        <v>80</v>
      </c>
      <c r="F17" s="22">
        <v>24</v>
      </c>
      <c r="G17" s="6"/>
      <c r="H17" s="6"/>
      <c r="I17" s="6">
        <v>1.0900000000000001</v>
      </c>
      <c r="J17" s="6">
        <v>72.7</v>
      </c>
    </row>
    <row r="18" spans="1:10" x14ac:dyDescent="0.25">
      <c r="A18" s="6" t="s">
        <v>6</v>
      </c>
      <c r="B18" s="5" t="s">
        <v>7</v>
      </c>
      <c r="C18" s="9" t="s">
        <v>8</v>
      </c>
      <c r="D18" s="17">
        <v>43067</v>
      </c>
      <c r="E18" s="6">
        <v>54</v>
      </c>
      <c r="F18" s="22">
        <v>23</v>
      </c>
      <c r="G18" s="6">
        <v>20.5</v>
      </c>
      <c r="H18" s="6">
        <f>AVERAGE(0,7)</f>
        <v>3.5</v>
      </c>
      <c r="I18" s="6" t="s">
        <v>9</v>
      </c>
      <c r="J18" s="6" t="s">
        <v>9</v>
      </c>
    </row>
    <row r="19" spans="1:10" x14ac:dyDescent="0.25">
      <c r="A19" s="6" t="s">
        <v>6</v>
      </c>
      <c r="B19" s="5" t="s">
        <v>7</v>
      </c>
      <c r="C19" s="9" t="s">
        <v>8</v>
      </c>
      <c r="D19" s="17">
        <v>43229</v>
      </c>
      <c r="E19" s="6">
        <v>75</v>
      </c>
      <c r="F19" s="22">
        <v>18</v>
      </c>
      <c r="G19" s="6"/>
      <c r="H19" s="6"/>
      <c r="I19" s="6">
        <v>0.38</v>
      </c>
      <c r="J19" s="6">
        <v>81.3</v>
      </c>
    </row>
    <row r="20" spans="1:10" x14ac:dyDescent="0.25">
      <c r="A20" s="6" t="s">
        <v>6</v>
      </c>
      <c r="B20" s="5" t="s">
        <v>7</v>
      </c>
      <c r="C20" s="9" t="s">
        <v>8</v>
      </c>
      <c r="D20" s="17">
        <v>43553</v>
      </c>
      <c r="E20" s="6">
        <v>71</v>
      </c>
      <c r="F20" s="22">
        <v>48</v>
      </c>
      <c r="G20" s="6">
        <v>44</v>
      </c>
      <c r="H20" s="6">
        <v>0</v>
      </c>
      <c r="I20" s="6">
        <v>0</v>
      </c>
      <c r="J20" s="6">
        <v>100</v>
      </c>
    </row>
    <row r="21" spans="1:10" x14ac:dyDescent="0.25">
      <c r="A21" s="6" t="s">
        <v>6</v>
      </c>
      <c r="B21" s="5" t="s">
        <v>7</v>
      </c>
      <c r="C21" s="9" t="s">
        <v>8</v>
      </c>
      <c r="D21" s="17">
        <v>43844</v>
      </c>
      <c r="E21" s="6">
        <v>55</v>
      </c>
      <c r="F21" s="22">
        <v>40</v>
      </c>
      <c r="G21" s="6"/>
      <c r="H21" s="6"/>
      <c r="I21" s="6" t="s">
        <v>9</v>
      </c>
      <c r="J21" s="6" t="s">
        <v>9</v>
      </c>
    </row>
    <row r="22" spans="1:10" x14ac:dyDescent="0.25">
      <c r="A22" s="6" t="s">
        <v>6</v>
      </c>
      <c r="B22" s="5" t="s">
        <v>7</v>
      </c>
      <c r="C22" s="9" t="s">
        <v>8</v>
      </c>
      <c r="D22" s="17">
        <v>44267</v>
      </c>
      <c r="E22" s="6">
        <v>72</v>
      </c>
      <c r="F22" s="22">
        <v>53</v>
      </c>
      <c r="G22" s="6"/>
      <c r="H22" s="6">
        <f>AVERAGE(0,3)</f>
        <v>1.5</v>
      </c>
      <c r="I22" s="6">
        <v>1</v>
      </c>
      <c r="J22" s="6">
        <v>50</v>
      </c>
    </row>
    <row r="23" spans="1:10" x14ac:dyDescent="0.25">
      <c r="A23" s="6" t="s">
        <v>6</v>
      </c>
      <c r="B23" s="5" t="s">
        <v>7</v>
      </c>
      <c r="C23" s="9" t="s">
        <v>8</v>
      </c>
      <c r="D23" s="17">
        <v>44566</v>
      </c>
      <c r="E23" s="6">
        <v>61</v>
      </c>
      <c r="F23" s="22"/>
      <c r="G23" s="6"/>
      <c r="H23" s="6"/>
      <c r="I23" s="6">
        <v>1.08</v>
      </c>
      <c r="J23" s="6">
        <v>72.7</v>
      </c>
    </row>
    <row r="24" spans="1:10" x14ac:dyDescent="0.25">
      <c r="A24" s="6" t="s">
        <v>6</v>
      </c>
      <c r="B24" s="5" t="s">
        <v>7</v>
      </c>
      <c r="C24" s="9" t="s">
        <v>8</v>
      </c>
      <c r="D24" s="17">
        <v>44987</v>
      </c>
      <c r="E24" s="6">
        <v>68</v>
      </c>
      <c r="F24" s="22">
        <v>38</v>
      </c>
      <c r="G24" s="6"/>
      <c r="H24" s="6">
        <v>2</v>
      </c>
      <c r="I24" s="6">
        <v>0.32</v>
      </c>
      <c r="J24" s="6">
        <v>90.9</v>
      </c>
    </row>
    <row r="25" spans="1:10" x14ac:dyDescent="0.25">
      <c r="A25" s="6" t="s">
        <v>10</v>
      </c>
      <c r="B25" s="5" t="s">
        <v>11</v>
      </c>
      <c r="C25" s="9">
        <v>1529</v>
      </c>
      <c r="D25" s="17">
        <v>42052</v>
      </c>
      <c r="E25" s="6">
        <v>71</v>
      </c>
      <c r="F25" s="22">
        <v>44</v>
      </c>
      <c r="G25" s="6">
        <v>40.5</v>
      </c>
      <c r="H25" s="6">
        <f>AVERAGE(6.6,6)</f>
        <v>6.3</v>
      </c>
      <c r="I25" s="6" t="s">
        <v>9</v>
      </c>
      <c r="J25" s="6" t="s">
        <v>9</v>
      </c>
    </row>
    <row r="26" spans="1:10" x14ac:dyDescent="0.25">
      <c r="A26" s="6" t="s">
        <v>10</v>
      </c>
      <c r="B26" s="5" t="s">
        <v>11</v>
      </c>
      <c r="C26" s="9">
        <v>1529</v>
      </c>
      <c r="D26" s="17">
        <v>42326</v>
      </c>
      <c r="E26" s="6">
        <v>77</v>
      </c>
      <c r="F26" s="22">
        <v>37</v>
      </c>
      <c r="G26" s="6"/>
      <c r="H26" s="6"/>
      <c r="I26" s="6" t="s">
        <v>9</v>
      </c>
      <c r="J26" s="6" t="s">
        <v>9</v>
      </c>
    </row>
    <row r="27" spans="1:10" x14ac:dyDescent="0.25">
      <c r="A27" s="6" t="s">
        <v>10</v>
      </c>
      <c r="B27" s="5" t="s">
        <v>11</v>
      </c>
      <c r="C27" s="9">
        <v>1529</v>
      </c>
      <c r="D27" s="17">
        <v>42797</v>
      </c>
      <c r="E27" s="6">
        <v>78</v>
      </c>
      <c r="F27" s="22">
        <v>21</v>
      </c>
      <c r="G27" s="6">
        <v>27.5</v>
      </c>
      <c r="H27" s="6">
        <f>AVERAGE(12.5,16.7)</f>
        <v>14.6</v>
      </c>
      <c r="I27" s="6" t="s">
        <v>12</v>
      </c>
      <c r="J27" s="6" t="s">
        <v>12</v>
      </c>
    </row>
    <row r="28" spans="1:10" x14ac:dyDescent="0.25">
      <c r="A28" s="6" t="s">
        <v>10</v>
      </c>
      <c r="B28" s="5" t="s">
        <v>11</v>
      </c>
      <c r="C28" s="9">
        <v>1529</v>
      </c>
      <c r="D28" s="17">
        <v>43054</v>
      </c>
      <c r="E28" s="6">
        <v>79</v>
      </c>
      <c r="F28" s="22">
        <v>34</v>
      </c>
      <c r="G28" s="6"/>
      <c r="H28" s="6"/>
      <c r="I28" s="6" t="s">
        <v>9</v>
      </c>
      <c r="J28" s="6" t="s">
        <v>9</v>
      </c>
    </row>
    <row r="29" spans="1:10" x14ac:dyDescent="0.25">
      <c r="A29" s="6" t="s">
        <v>10</v>
      </c>
      <c r="B29" s="5" t="s">
        <v>11</v>
      </c>
      <c r="C29" s="9">
        <v>1529</v>
      </c>
      <c r="D29" s="17">
        <v>43546</v>
      </c>
      <c r="E29" s="6">
        <v>85</v>
      </c>
      <c r="F29" s="22">
        <v>38</v>
      </c>
      <c r="G29" s="6">
        <v>39.5</v>
      </c>
      <c r="H29" s="6">
        <f>AVERAGE(4,0)</f>
        <v>2</v>
      </c>
      <c r="I29" s="6" t="s">
        <v>9</v>
      </c>
      <c r="J29" s="6" t="s">
        <v>9</v>
      </c>
    </row>
    <row r="30" spans="1:10" x14ac:dyDescent="0.25">
      <c r="A30" s="6" t="s">
        <v>10</v>
      </c>
      <c r="B30" s="5" t="s">
        <v>11</v>
      </c>
      <c r="C30" s="9">
        <v>1529</v>
      </c>
      <c r="D30" s="17">
        <v>43791</v>
      </c>
      <c r="E30" s="6">
        <v>79</v>
      </c>
      <c r="F30" s="22">
        <v>41</v>
      </c>
      <c r="G30" s="6"/>
      <c r="H30" s="6"/>
      <c r="I30" s="6" t="s">
        <v>9</v>
      </c>
      <c r="J30" s="6" t="s">
        <v>9</v>
      </c>
    </row>
    <row r="31" spans="1:10" x14ac:dyDescent="0.25">
      <c r="A31" s="6" t="s">
        <v>10</v>
      </c>
      <c r="B31" s="5" t="s">
        <v>11</v>
      </c>
      <c r="C31" s="9">
        <v>1529</v>
      </c>
      <c r="D31" s="17">
        <v>44315</v>
      </c>
      <c r="E31" s="6">
        <v>80</v>
      </c>
      <c r="F31" s="22">
        <v>46</v>
      </c>
      <c r="G31" s="6">
        <v>37</v>
      </c>
      <c r="H31" s="6">
        <v>0</v>
      </c>
      <c r="I31" s="6" t="s">
        <v>9</v>
      </c>
      <c r="J31" s="6" t="s">
        <v>9</v>
      </c>
    </row>
    <row r="32" spans="1:10" x14ac:dyDescent="0.25">
      <c r="A32" s="6" t="s">
        <v>10</v>
      </c>
      <c r="B32" s="5" t="s">
        <v>11</v>
      </c>
      <c r="C32" s="9">
        <v>1529</v>
      </c>
      <c r="D32" s="17">
        <v>44566</v>
      </c>
      <c r="E32" s="6">
        <v>68</v>
      </c>
      <c r="F32" s="22">
        <v>28</v>
      </c>
      <c r="G32" s="6"/>
      <c r="H32" s="6"/>
      <c r="I32" s="6" t="s">
        <v>9</v>
      </c>
      <c r="J32" s="6" t="s">
        <v>9</v>
      </c>
    </row>
    <row r="33" spans="1:10" x14ac:dyDescent="0.25">
      <c r="A33" s="6" t="s">
        <v>10</v>
      </c>
      <c r="B33" s="5" t="s">
        <v>11</v>
      </c>
      <c r="C33" s="9">
        <v>1529</v>
      </c>
      <c r="D33" s="17">
        <v>44994</v>
      </c>
      <c r="E33" s="6">
        <v>64</v>
      </c>
      <c r="F33" s="22">
        <v>55</v>
      </c>
      <c r="G33" s="6"/>
      <c r="H33" s="6">
        <v>50</v>
      </c>
      <c r="I33" s="6" t="s">
        <v>9</v>
      </c>
      <c r="J33" s="6" t="s">
        <v>9</v>
      </c>
    </row>
    <row r="34" spans="1:10" x14ac:dyDescent="0.25">
      <c r="A34" s="6" t="s">
        <v>13</v>
      </c>
      <c r="B34" s="5" t="s">
        <v>14</v>
      </c>
      <c r="C34" s="9">
        <v>1574</v>
      </c>
      <c r="D34" s="17">
        <v>42082</v>
      </c>
      <c r="E34" s="6">
        <v>110</v>
      </c>
      <c r="F34" s="22">
        <v>59</v>
      </c>
      <c r="G34" s="6">
        <v>61</v>
      </c>
      <c r="H34" s="6">
        <f>AVERAGE(10,0)</f>
        <v>5</v>
      </c>
      <c r="I34" s="6">
        <v>1.44</v>
      </c>
      <c r="J34" s="6">
        <v>40.4</v>
      </c>
    </row>
    <row r="35" spans="1:10" x14ac:dyDescent="0.25">
      <c r="A35" s="6" t="s">
        <v>13</v>
      </c>
      <c r="B35" s="5" t="s">
        <v>14</v>
      </c>
      <c r="C35" s="9">
        <v>1574</v>
      </c>
      <c r="D35" s="17">
        <v>42289</v>
      </c>
      <c r="E35" s="6">
        <v>119</v>
      </c>
      <c r="F35" s="22">
        <v>63</v>
      </c>
      <c r="G35" s="6"/>
      <c r="H35" s="6"/>
      <c r="I35" s="6" t="s">
        <v>9</v>
      </c>
      <c r="J35" s="6" t="s">
        <v>9</v>
      </c>
    </row>
    <row r="36" spans="1:10" x14ac:dyDescent="0.25">
      <c r="A36" s="6" t="s">
        <v>13</v>
      </c>
      <c r="B36" s="5" t="s">
        <v>14</v>
      </c>
      <c r="C36" s="9">
        <v>1574</v>
      </c>
      <c r="D36" s="17">
        <v>42466</v>
      </c>
      <c r="E36" s="6">
        <v>114</v>
      </c>
      <c r="F36" s="22">
        <v>42</v>
      </c>
      <c r="G36" s="6">
        <v>43.5</v>
      </c>
      <c r="H36" s="6">
        <v>0</v>
      </c>
      <c r="I36" s="6" t="s">
        <v>12</v>
      </c>
      <c r="J36" s="6" t="s">
        <v>12</v>
      </c>
    </row>
    <row r="37" spans="1:10" x14ac:dyDescent="0.25">
      <c r="A37" s="6" t="s">
        <v>13</v>
      </c>
      <c r="B37" s="5" t="s">
        <v>14</v>
      </c>
      <c r="C37" s="9">
        <v>1574</v>
      </c>
      <c r="D37" s="17">
        <v>42585</v>
      </c>
      <c r="E37" s="6">
        <v>125</v>
      </c>
      <c r="F37" s="22">
        <v>45</v>
      </c>
      <c r="G37" s="6"/>
      <c r="H37" s="6"/>
      <c r="I37" s="6" t="s">
        <v>12</v>
      </c>
      <c r="J37" s="6" t="s">
        <v>12</v>
      </c>
    </row>
    <row r="38" spans="1:10" x14ac:dyDescent="0.25">
      <c r="A38" s="6" t="s">
        <v>13</v>
      </c>
      <c r="B38" s="5" t="s">
        <v>14</v>
      </c>
      <c r="C38" s="9">
        <v>1574</v>
      </c>
      <c r="D38" s="17">
        <v>42632</v>
      </c>
      <c r="E38" s="6"/>
      <c r="F38" s="22">
        <v>30</v>
      </c>
      <c r="G38" s="6"/>
      <c r="H38" s="6">
        <v>0</v>
      </c>
      <c r="I38" s="6"/>
      <c r="J38" s="6"/>
    </row>
    <row r="39" spans="1:10" x14ac:dyDescent="0.25">
      <c r="A39" s="6" t="s">
        <v>13</v>
      </c>
      <c r="B39" s="5" t="s">
        <v>14</v>
      </c>
      <c r="C39" s="9">
        <v>1574</v>
      </c>
      <c r="D39" s="17">
        <v>43027</v>
      </c>
      <c r="E39" s="6"/>
      <c r="F39" s="22">
        <v>36</v>
      </c>
      <c r="G39" s="6"/>
      <c r="H39" s="6"/>
      <c r="I39" s="6"/>
      <c r="J39" s="6"/>
    </row>
    <row r="40" spans="1:10" x14ac:dyDescent="0.25">
      <c r="A40" s="6" t="s">
        <v>13</v>
      </c>
      <c r="B40" s="5" t="s">
        <v>14</v>
      </c>
      <c r="C40" s="6">
        <v>1603</v>
      </c>
      <c r="D40" s="17">
        <v>42502</v>
      </c>
      <c r="E40" s="6">
        <v>111</v>
      </c>
      <c r="F40" s="22">
        <v>50</v>
      </c>
      <c r="G40" s="6">
        <v>43</v>
      </c>
      <c r="H40" s="9">
        <v>0</v>
      </c>
      <c r="I40" s="6" t="s">
        <v>12</v>
      </c>
      <c r="J40" s="6" t="s">
        <v>12</v>
      </c>
    </row>
    <row r="41" spans="1:10" x14ac:dyDescent="0.25">
      <c r="A41" s="6" t="s">
        <v>13</v>
      </c>
      <c r="B41" s="5" t="s">
        <v>14</v>
      </c>
      <c r="C41" s="6">
        <v>1603</v>
      </c>
      <c r="D41" s="17">
        <v>42719</v>
      </c>
      <c r="E41" s="6">
        <v>107</v>
      </c>
      <c r="F41" s="22">
        <v>36</v>
      </c>
      <c r="G41" s="6"/>
      <c r="H41" s="9"/>
      <c r="I41" s="6" t="s">
        <v>12</v>
      </c>
      <c r="J41" s="6" t="s">
        <v>12</v>
      </c>
    </row>
    <row r="42" spans="1:10" x14ac:dyDescent="0.25">
      <c r="A42" s="6" t="s">
        <v>13</v>
      </c>
      <c r="B42" s="5" t="s">
        <v>14</v>
      </c>
      <c r="C42" s="9">
        <v>1574</v>
      </c>
      <c r="D42" s="17">
        <v>43567</v>
      </c>
      <c r="E42" s="6">
        <v>109</v>
      </c>
      <c r="F42" s="22">
        <v>45</v>
      </c>
      <c r="G42" s="6">
        <v>42</v>
      </c>
      <c r="H42" s="9">
        <f>AVERAGE(0,3)</f>
        <v>1.5</v>
      </c>
      <c r="I42" s="6">
        <v>1.63</v>
      </c>
      <c r="J42" s="6">
        <v>37.5</v>
      </c>
    </row>
    <row r="43" spans="1:10" x14ac:dyDescent="0.25">
      <c r="A43" s="6" t="s">
        <v>13</v>
      </c>
      <c r="B43" s="5" t="s">
        <v>14</v>
      </c>
      <c r="C43" s="9">
        <v>1574</v>
      </c>
      <c r="D43" s="17">
        <v>43777</v>
      </c>
      <c r="E43" s="6">
        <v>112</v>
      </c>
      <c r="F43" s="22">
        <v>39</v>
      </c>
      <c r="G43" s="6"/>
      <c r="H43" s="9"/>
      <c r="I43" s="6" t="s">
        <v>9</v>
      </c>
      <c r="J43" s="6" t="s">
        <v>9</v>
      </c>
    </row>
    <row r="44" spans="1:10" x14ac:dyDescent="0.25">
      <c r="A44" s="6" t="s">
        <v>13</v>
      </c>
      <c r="B44" s="5" t="s">
        <v>14</v>
      </c>
      <c r="C44" s="9">
        <v>1574</v>
      </c>
      <c r="D44" s="17">
        <v>44258</v>
      </c>
      <c r="E44" s="6">
        <v>101</v>
      </c>
      <c r="F44" s="22">
        <v>49</v>
      </c>
      <c r="G44" s="6"/>
      <c r="H44" s="9">
        <v>0</v>
      </c>
      <c r="I44" s="6">
        <v>1.05</v>
      </c>
      <c r="J44" s="6">
        <v>54.5</v>
      </c>
    </row>
    <row r="45" spans="1:10" x14ac:dyDescent="0.25">
      <c r="A45" s="6" t="s">
        <v>13</v>
      </c>
      <c r="B45" s="5" t="s">
        <v>14</v>
      </c>
      <c r="C45" s="9">
        <v>1574</v>
      </c>
      <c r="D45" s="17">
        <v>44516</v>
      </c>
      <c r="E45" s="6">
        <v>94</v>
      </c>
      <c r="F45" s="22"/>
      <c r="G45" s="6"/>
      <c r="H45" s="9"/>
      <c r="I45" s="6" t="s">
        <v>9</v>
      </c>
      <c r="J45" s="6" t="s">
        <v>9</v>
      </c>
    </row>
    <row r="46" spans="1:10" x14ac:dyDescent="0.25">
      <c r="A46" s="6" t="s">
        <v>13</v>
      </c>
      <c r="B46" s="5" t="s">
        <v>14</v>
      </c>
      <c r="C46" s="9">
        <v>1574</v>
      </c>
      <c r="D46" s="17">
        <v>44994</v>
      </c>
      <c r="E46" s="6">
        <v>109</v>
      </c>
      <c r="F46" s="22">
        <v>56</v>
      </c>
      <c r="G46" s="6"/>
      <c r="H46" s="9">
        <v>8</v>
      </c>
      <c r="I46" s="6">
        <v>1.1100000000000001</v>
      </c>
      <c r="J46" s="6">
        <v>63.2</v>
      </c>
    </row>
    <row r="47" spans="1:10" x14ac:dyDescent="0.25">
      <c r="A47" s="6" t="s">
        <v>13</v>
      </c>
      <c r="B47" s="5" t="s">
        <v>15</v>
      </c>
      <c r="C47" s="9">
        <v>1574</v>
      </c>
      <c r="D47" s="17">
        <v>42466</v>
      </c>
      <c r="E47" s="6"/>
      <c r="F47" s="22">
        <v>42</v>
      </c>
      <c r="G47" s="6"/>
      <c r="H47" s="9">
        <v>0</v>
      </c>
      <c r="I47" s="6"/>
      <c r="J47" s="6"/>
    </row>
    <row r="48" spans="1:10" x14ac:dyDescent="0.25">
      <c r="A48" s="6" t="s">
        <v>13</v>
      </c>
      <c r="B48" s="5" t="s">
        <v>15</v>
      </c>
      <c r="C48" s="9">
        <v>1574</v>
      </c>
      <c r="D48" s="17">
        <v>42585</v>
      </c>
      <c r="E48" s="6"/>
      <c r="F48" s="22">
        <v>36</v>
      </c>
      <c r="G48" s="6"/>
      <c r="H48" s="9"/>
      <c r="I48" s="6"/>
      <c r="J48" s="6"/>
    </row>
    <row r="49" spans="1:10" x14ac:dyDescent="0.25">
      <c r="A49" s="6" t="s">
        <v>13</v>
      </c>
      <c r="B49" s="5" t="s">
        <v>15</v>
      </c>
      <c r="C49" s="9">
        <v>1574</v>
      </c>
      <c r="D49" s="17">
        <v>42548</v>
      </c>
      <c r="E49" s="6"/>
      <c r="F49" s="22">
        <v>56</v>
      </c>
      <c r="G49" s="6"/>
      <c r="H49" s="9">
        <v>0</v>
      </c>
      <c r="I49" s="6"/>
      <c r="J49" s="6"/>
    </row>
    <row r="50" spans="1:10" x14ac:dyDescent="0.25">
      <c r="A50" s="6" t="s">
        <v>13</v>
      </c>
      <c r="B50" s="5" t="s">
        <v>15</v>
      </c>
      <c r="C50" s="9">
        <v>1574</v>
      </c>
      <c r="D50" s="17">
        <v>42956</v>
      </c>
      <c r="E50" s="6"/>
      <c r="F50" s="22">
        <v>21</v>
      </c>
      <c r="G50" s="6"/>
      <c r="H50" s="9">
        <v>0</v>
      </c>
      <c r="I50" s="6"/>
      <c r="J50" s="6"/>
    </row>
    <row r="51" spans="1:10" x14ac:dyDescent="0.25">
      <c r="A51" s="6" t="s">
        <v>13</v>
      </c>
      <c r="B51" s="5" t="s">
        <v>15</v>
      </c>
      <c r="C51" s="9">
        <v>1574</v>
      </c>
      <c r="D51" s="17">
        <v>43027</v>
      </c>
      <c r="E51" s="6"/>
      <c r="F51" s="22">
        <v>36</v>
      </c>
      <c r="G51" s="6"/>
      <c r="H51" s="9">
        <v>0</v>
      </c>
      <c r="I51" s="6"/>
      <c r="J51" s="6"/>
    </row>
    <row r="52" spans="1:10" x14ac:dyDescent="0.25">
      <c r="A52" s="6" t="s">
        <v>69</v>
      </c>
      <c r="B52" s="5" t="s">
        <v>16</v>
      </c>
      <c r="C52" s="6">
        <v>1474</v>
      </c>
      <c r="D52" s="17">
        <v>42674</v>
      </c>
      <c r="E52" s="6">
        <v>119</v>
      </c>
      <c r="F52" s="22">
        <v>48</v>
      </c>
      <c r="G52" s="6"/>
      <c r="H52" s="9">
        <v>0</v>
      </c>
      <c r="I52" s="6" t="s">
        <v>9</v>
      </c>
      <c r="J52" s="6" t="s">
        <v>9</v>
      </c>
    </row>
    <row r="53" spans="1:10" x14ac:dyDescent="0.25">
      <c r="A53" s="6" t="s">
        <v>69</v>
      </c>
      <c r="B53" s="5" t="s">
        <v>17</v>
      </c>
      <c r="C53" s="9">
        <v>1474</v>
      </c>
      <c r="D53" s="17">
        <v>42038</v>
      </c>
      <c r="E53" s="6">
        <v>138</v>
      </c>
      <c r="F53" s="22">
        <v>54</v>
      </c>
      <c r="G53" s="6"/>
      <c r="H53" s="6">
        <v>0</v>
      </c>
      <c r="I53" s="6">
        <v>4.45</v>
      </c>
      <c r="J53" s="6">
        <v>0</v>
      </c>
    </row>
    <row r="54" spans="1:10" x14ac:dyDescent="0.25">
      <c r="A54" s="6" t="s">
        <v>69</v>
      </c>
      <c r="B54" s="5" t="s">
        <v>17</v>
      </c>
      <c r="C54" s="9">
        <v>1474</v>
      </c>
      <c r="D54" s="17">
        <v>43035</v>
      </c>
      <c r="E54" s="6">
        <v>140</v>
      </c>
      <c r="F54" s="22">
        <v>49</v>
      </c>
      <c r="G54" s="6"/>
      <c r="H54" s="6">
        <v>0</v>
      </c>
      <c r="I54" s="6" t="s">
        <v>9</v>
      </c>
      <c r="J54" s="6" t="s">
        <v>9</v>
      </c>
    </row>
    <row r="55" spans="1:10" x14ac:dyDescent="0.25">
      <c r="A55" s="6" t="s">
        <v>69</v>
      </c>
      <c r="B55" s="5" t="s">
        <v>17</v>
      </c>
      <c r="C55" s="9">
        <v>1474</v>
      </c>
      <c r="D55" s="17">
        <v>43560</v>
      </c>
      <c r="E55" s="6">
        <v>139</v>
      </c>
      <c r="F55" s="22">
        <v>38</v>
      </c>
      <c r="G55" s="6"/>
      <c r="H55" s="9">
        <v>0</v>
      </c>
      <c r="I55" s="6">
        <v>5.03</v>
      </c>
      <c r="J55" s="6">
        <v>0</v>
      </c>
    </row>
    <row r="56" spans="1:10" x14ac:dyDescent="0.25">
      <c r="A56" s="6" t="s">
        <v>69</v>
      </c>
      <c r="B56" s="5" t="s">
        <v>17</v>
      </c>
      <c r="C56" s="9">
        <v>1474</v>
      </c>
      <c r="D56" s="17">
        <v>44119</v>
      </c>
      <c r="E56" s="6">
        <v>141</v>
      </c>
      <c r="F56" s="22">
        <v>62</v>
      </c>
      <c r="G56" s="6"/>
      <c r="H56" s="9">
        <v>0</v>
      </c>
      <c r="I56" s="6">
        <v>5.41</v>
      </c>
      <c r="J56" s="6">
        <v>0</v>
      </c>
    </row>
    <row r="57" spans="1:10" x14ac:dyDescent="0.25">
      <c r="A57" s="6" t="s">
        <v>69</v>
      </c>
      <c r="B57" s="5" t="s">
        <v>18</v>
      </c>
      <c r="C57" s="9">
        <v>1474</v>
      </c>
      <c r="D57" s="17">
        <v>44119</v>
      </c>
      <c r="E57" s="6">
        <v>117</v>
      </c>
      <c r="F57" s="22">
        <v>60</v>
      </c>
      <c r="G57" s="6"/>
      <c r="H57" s="9">
        <v>0</v>
      </c>
      <c r="I57" s="6">
        <v>4.4000000000000004</v>
      </c>
      <c r="J57" s="6">
        <v>0</v>
      </c>
    </row>
    <row r="58" spans="1:10" x14ac:dyDescent="0.25">
      <c r="A58" s="6" t="s">
        <v>19</v>
      </c>
      <c r="B58" s="5" t="s">
        <v>20</v>
      </c>
      <c r="C58" s="9" t="s">
        <v>21</v>
      </c>
      <c r="D58" s="17">
        <v>42060</v>
      </c>
      <c r="E58" s="6">
        <v>68</v>
      </c>
      <c r="F58" s="22">
        <v>37</v>
      </c>
      <c r="G58" s="6">
        <v>32</v>
      </c>
      <c r="H58" s="6">
        <f>AVERAGE(0,2)</f>
        <v>1</v>
      </c>
      <c r="I58" s="6" t="s">
        <v>9</v>
      </c>
      <c r="J58" s="6" t="s">
        <v>9</v>
      </c>
    </row>
    <row r="59" spans="1:10" x14ac:dyDescent="0.25">
      <c r="A59" s="6" t="s">
        <v>19</v>
      </c>
      <c r="B59" s="5" t="s">
        <v>20</v>
      </c>
      <c r="C59" s="9" t="s">
        <v>21</v>
      </c>
      <c r="D59" s="17">
        <v>42342</v>
      </c>
      <c r="E59" s="6">
        <v>68</v>
      </c>
      <c r="F59" s="22">
        <v>27</v>
      </c>
      <c r="G59" s="6"/>
      <c r="H59" s="6"/>
      <c r="I59" s="6">
        <v>0.67</v>
      </c>
      <c r="J59" s="6">
        <v>83.9</v>
      </c>
    </row>
    <row r="60" spans="1:10" x14ac:dyDescent="0.25">
      <c r="A60" s="6" t="s">
        <v>19</v>
      </c>
      <c r="B60" s="5" t="s">
        <v>20</v>
      </c>
      <c r="C60" s="9" t="s">
        <v>21</v>
      </c>
      <c r="D60" s="17">
        <v>43084</v>
      </c>
      <c r="E60" s="6">
        <v>79</v>
      </c>
      <c r="F60" s="22">
        <v>28</v>
      </c>
      <c r="G60" s="6">
        <v>24</v>
      </c>
      <c r="H60" s="6">
        <f>AVERAGE(1.8,4)</f>
        <v>2.9</v>
      </c>
      <c r="I60" s="6">
        <v>0.3861</v>
      </c>
      <c r="J60" s="6">
        <v>83.3</v>
      </c>
    </row>
    <row r="61" spans="1:10" x14ac:dyDescent="0.25">
      <c r="A61" s="6" t="s">
        <v>19</v>
      </c>
      <c r="B61" s="5" t="s">
        <v>20</v>
      </c>
      <c r="C61" s="9" t="s">
        <v>21</v>
      </c>
      <c r="D61" s="17">
        <v>43189</v>
      </c>
      <c r="E61" s="6">
        <v>78</v>
      </c>
      <c r="F61" s="22">
        <v>20</v>
      </c>
      <c r="G61" s="6"/>
      <c r="H61" s="6"/>
      <c r="I61" s="6">
        <v>1.268</v>
      </c>
      <c r="J61" s="6">
        <v>75</v>
      </c>
    </row>
    <row r="62" spans="1:10" x14ac:dyDescent="0.25">
      <c r="A62" s="6" t="s">
        <v>19</v>
      </c>
      <c r="B62" s="5" t="s">
        <v>20</v>
      </c>
      <c r="C62" s="9" t="s">
        <v>21</v>
      </c>
      <c r="D62" s="17">
        <v>43620</v>
      </c>
      <c r="E62" s="6">
        <v>75</v>
      </c>
      <c r="F62" s="22">
        <v>14</v>
      </c>
      <c r="G62" s="6"/>
      <c r="H62" s="6">
        <v>0</v>
      </c>
      <c r="I62" s="6" t="s">
        <v>9</v>
      </c>
      <c r="J62" s="6" t="s">
        <v>9</v>
      </c>
    </row>
    <row r="63" spans="1:10" x14ac:dyDescent="0.25">
      <c r="A63" s="6" t="s">
        <v>19</v>
      </c>
      <c r="B63" s="5" t="s">
        <v>20</v>
      </c>
      <c r="C63" s="9" t="s">
        <v>21</v>
      </c>
      <c r="D63" s="17">
        <v>44987</v>
      </c>
      <c r="E63" s="6">
        <v>120</v>
      </c>
      <c r="F63" s="22">
        <v>35</v>
      </c>
      <c r="G63" s="6"/>
      <c r="H63" s="6">
        <v>31</v>
      </c>
      <c r="I63" s="6">
        <v>0</v>
      </c>
      <c r="J63" s="6">
        <v>100</v>
      </c>
    </row>
    <row r="64" spans="1:10" x14ac:dyDescent="0.25">
      <c r="A64" s="6" t="s">
        <v>19</v>
      </c>
      <c r="B64" s="5" t="s">
        <v>22</v>
      </c>
      <c r="C64" s="9" t="s">
        <v>21</v>
      </c>
      <c r="D64" s="17">
        <v>43985</v>
      </c>
      <c r="E64" s="6">
        <v>74</v>
      </c>
      <c r="F64" s="22"/>
      <c r="G64" s="6">
        <v>33.700000000000003</v>
      </c>
      <c r="H64" s="6">
        <v>0</v>
      </c>
      <c r="I64" s="6">
        <v>0</v>
      </c>
      <c r="J64" s="6">
        <v>100</v>
      </c>
    </row>
    <row r="65" spans="1:10" x14ac:dyDescent="0.25">
      <c r="A65" s="6" t="s">
        <v>19</v>
      </c>
      <c r="B65" s="5" t="s">
        <v>22</v>
      </c>
      <c r="C65" s="9" t="s">
        <v>21</v>
      </c>
      <c r="D65" s="17">
        <v>44123</v>
      </c>
      <c r="E65" s="6">
        <v>99</v>
      </c>
      <c r="F65" s="22">
        <v>31</v>
      </c>
      <c r="G65" s="6"/>
      <c r="H65" s="6"/>
      <c r="I65" s="6">
        <v>1.98</v>
      </c>
      <c r="J65" s="6">
        <v>53.3</v>
      </c>
    </row>
    <row r="66" spans="1:10" x14ac:dyDescent="0.25">
      <c r="A66" s="6" t="s">
        <v>19</v>
      </c>
      <c r="B66" s="5" t="s">
        <v>22</v>
      </c>
      <c r="C66" s="9" t="s">
        <v>21</v>
      </c>
      <c r="D66" s="17">
        <v>44267</v>
      </c>
      <c r="E66" s="6">
        <v>109</v>
      </c>
      <c r="F66" s="22">
        <v>39</v>
      </c>
      <c r="G66" s="6"/>
      <c r="H66" s="6"/>
      <c r="I66" s="6">
        <v>2.31</v>
      </c>
      <c r="J66" s="6">
        <v>57.1</v>
      </c>
    </row>
    <row r="67" spans="1:10" x14ac:dyDescent="0.25">
      <c r="A67" s="6" t="s">
        <v>19</v>
      </c>
      <c r="B67" s="5" t="s">
        <v>22</v>
      </c>
      <c r="C67" s="9" t="s">
        <v>21</v>
      </c>
      <c r="D67" s="17">
        <v>44547</v>
      </c>
      <c r="E67" s="6">
        <v>97</v>
      </c>
      <c r="F67" s="22">
        <v>31</v>
      </c>
      <c r="G67" s="6"/>
      <c r="H67" s="6"/>
      <c r="I67" s="6">
        <v>0.8</v>
      </c>
      <c r="J67" s="6">
        <v>80</v>
      </c>
    </row>
    <row r="68" spans="1:10" x14ac:dyDescent="0.25">
      <c r="A68" s="6" t="s">
        <v>23</v>
      </c>
      <c r="B68" s="5" t="s">
        <v>24</v>
      </c>
      <c r="C68" s="9" t="s">
        <v>33</v>
      </c>
      <c r="D68" s="17">
        <v>42060</v>
      </c>
      <c r="E68" s="6">
        <v>72</v>
      </c>
      <c r="F68" s="22">
        <v>36</v>
      </c>
      <c r="G68" s="6">
        <v>33</v>
      </c>
      <c r="H68" s="6">
        <f>AVERAGE(5,0)</f>
        <v>2.5</v>
      </c>
      <c r="I68" s="6" t="s">
        <v>9</v>
      </c>
      <c r="J68" s="6" t="s">
        <v>9</v>
      </c>
    </row>
    <row r="69" spans="1:10" x14ac:dyDescent="0.25">
      <c r="A69" s="6" t="s">
        <v>23</v>
      </c>
      <c r="B69" s="5" t="s">
        <v>24</v>
      </c>
      <c r="C69" s="9" t="s">
        <v>33</v>
      </c>
      <c r="D69" s="17">
        <v>42404</v>
      </c>
      <c r="E69" s="6">
        <v>69</v>
      </c>
      <c r="F69" s="22">
        <v>30</v>
      </c>
      <c r="G69" s="6"/>
      <c r="H69" s="6"/>
      <c r="I69" s="6" t="s">
        <v>9</v>
      </c>
      <c r="J69" s="6" t="s">
        <v>9</v>
      </c>
    </row>
    <row r="70" spans="1:10" x14ac:dyDescent="0.25">
      <c r="A70" s="6" t="s">
        <v>23</v>
      </c>
      <c r="B70" s="5" t="s">
        <v>24</v>
      </c>
      <c r="C70" s="9" t="s">
        <v>33</v>
      </c>
      <c r="D70" s="17">
        <v>42762</v>
      </c>
      <c r="E70" s="6">
        <v>77</v>
      </c>
      <c r="F70" s="22">
        <v>28</v>
      </c>
      <c r="G70" s="6">
        <v>30</v>
      </c>
      <c r="H70" s="6">
        <f>AVERAGE(0,0,9)</f>
        <v>3</v>
      </c>
      <c r="I70" s="6" t="s">
        <v>9</v>
      </c>
      <c r="J70" s="6" t="s">
        <v>9</v>
      </c>
    </row>
    <row r="71" spans="1:10" x14ac:dyDescent="0.25">
      <c r="A71" s="6" t="s">
        <v>23</v>
      </c>
      <c r="B71" s="5" t="s">
        <v>24</v>
      </c>
      <c r="C71" s="9" t="s">
        <v>33</v>
      </c>
      <c r="D71" s="17">
        <v>43060</v>
      </c>
      <c r="E71" s="6">
        <v>72</v>
      </c>
      <c r="F71" s="22">
        <v>28</v>
      </c>
      <c r="G71" s="6"/>
      <c r="H71" s="6"/>
      <c r="I71" s="6" t="s">
        <v>9</v>
      </c>
      <c r="J71" s="6" t="s">
        <v>9</v>
      </c>
    </row>
    <row r="72" spans="1:10" x14ac:dyDescent="0.25">
      <c r="A72" s="6" t="s">
        <v>23</v>
      </c>
      <c r="B72" s="5" t="s">
        <v>24</v>
      </c>
      <c r="C72" s="9" t="s">
        <v>33</v>
      </c>
      <c r="D72" s="17">
        <v>43167</v>
      </c>
      <c r="E72" s="6">
        <v>92</v>
      </c>
      <c r="F72" s="22">
        <v>34</v>
      </c>
      <c r="G72" s="6"/>
      <c r="H72" s="6"/>
      <c r="I72" s="6" t="s">
        <v>9</v>
      </c>
      <c r="J72" s="6" t="s">
        <v>9</v>
      </c>
    </row>
    <row r="73" spans="1:10" x14ac:dyDescent="0.25">
      <c r="A73" s="6" t="s">
        <v>23</v>
      </c>
      <c r="B73" s="5" t="s">
        <v>24</v>
      </c>
      <c r="C73" s="9" t="s">
        <v>33</v>
      </c>
      <c r="D73" s="17">
        <v>43616</v>
      </c>
      <c r="E73" s="6">
        <v>77</v>
      </c>
      <c r="F73" s="22">
        <v>19</v>
      </c>
      <c r="G73" s="6">
        <v>18.5</v>
      </c>
      <c r="H73" s="6">
        <v>0</v>
      </c>
      <c r="I73" s="6" t="s">
        <v>9</v>
      </c>
      <c r="J73" s="6" t="s">
        <v>9</v>
      </c>
    </row>
    <row r="74" spans="1:10" x14ac:dyDescent="0.25">
      <c r="A74" s="6" t="s">
        <v>23</v>
      </c>
      <c r="B74" s="5" t="s">
        <v>24</v>
      </c>
      <c r="C74" s="9" t="s">
        <v>33</v>
      </c>
      <c r="D74" s="17">
        <v>43770</v>
      </c>
      <c r="E74" s="6">
        <v>75</v>
      </c>
      <c r="F74" s="22">
        <v>18</v>
      </c>
      <c r="G74" s="6"/>
      <c r="H74" s="6"/>
      <c r="I74" s="6" t="s">
        <v>9</v>
      </c>
      <c r="J74" s="6" t="s">
        <v>9</v>
      </c>
    </row>
    <row r="75" spans="1:10" x14ac:dyDescent="0.25">
      <c r="A75" s="6" t="s">
        <v>23</v>
      </c>
      <c r="B75" s="5" t="s">
        <v>24</v>
      </c>
      <c r="C75" s="9" t="s">
        <v>33</v>
      </c>
      <c r="D75" s="17">
        <v>44288</v>
      </c>
      <c r="E75" s="6">
        <v>77</v>
      </c>
      <c r="F75" s="22">
        <v>40</v>
      </c>
      <c r="G75" s="6"/>
      <c r="H75" s="6">
        <v>0</v>
      </c>
      <c r="I75" s="6" t="s">
        <v>9</v>
      </c>
      <c r="J75" s="6" t="s">
        <v>9</v>
      </c>
    </row>
    <row r="76" spans="1:10" x14ac:dyDescent="0.25">
      <c r="A76" s="6" t="s">
        <v>23</v>
      </c>
      <c r="B76" s="5" t="s">
        <v>24</v>
      </c>
      <c r="C76" s="9" t="s">
        <v>33</v>
      </c>
      <c r="D76" s="17">
        <v>44519</v>
      </c>
      <c r="E76" s="6">
        <v>93</v>
      </c>
      <c r="F76" s="22"/>
      <c r="G76" s="6"/>
      <c r="H76" s="6"/>
      <c r="I76" s="6" t="s">
        <v>9</v>
      </c>
      <c r="J76" s="6" t="s">
        <v>9</v>
      </c>
    </row>
    <row r="77" spans="1:10" x14ac:dyDescent="0.25">
      <c r="A77" s="6" t="s">
        <v>23</v>
      </c>
      <c r="B77" s="5" t="s">
        <v>24</v>
      </c>
      <c r="C77" s="9" t="s">
        <v>33</v>
      </c>
      <c r="D77" s="17">
        <v>44994</v>
      </c>
      <c r="E77" s="6">
        <v>81</v>
      </c>
      <c r="F77" s="22">
        <v>16</v>
      </c>
      <c r="G77" s="6"/>
      <c r="H77" s="6">
        <v>0</v>
      </c>
      <c r="I77" s="6" t="s">
        <v>9</v>
      </c>
      <c r="J77" s="6" t="s">
        <v>9</v>
      </c>
    </row>
    <row r="78" spans="1:10" x14ac:dyDescent="0.25">
      <c r="A78" s="2" t="s">
        <v>34</v>
      </c>
      <c r="B78" s="1" t="s">
        <v>35</v>
      </c>
      <c r="C78" s="2" t="s">
        <v>36</v>
      </c>
      <c r="D78" s="18">
        <v>41746</v>
      </c>
      <c r="E78" s="2">
        <v>87</v>
      </c>
      <c r="F78" s="11">
        <v>49</v>
      </c>
      <c r="G78" s="11">
        <v>43</v>
      </c>
      <c r="H78" s="2">
        <v>2</v>
      </c>
      <c r="I78" s="2">
        <v>0.75</v>
      </c>
      <c r="J78" s="2">
        <v>62.2</v>
      </c>
    </row>
    <row r="79" spans="1:10" x14ac:dyDescent="0.25">
      <c r="A79" s="2" t="s">
        <v>34</v>
      </c>
      <c r="B79" s="1" t="s">
        <v>35</v>
      </c>
      <c r="C79" s="2" t="s">
        <v>36</v>
      </c>
      <c r="D79" s="18">
        <v>41989</v>
      </c>
      <c r="E79" s="2">
        <v>80</v>
      </c>
      <c r="F79" s="11">
        <v>37</v>
      </c>
      <c r="G79" s="11"/>
      <c r="H79" s="2"/>
      <c r="I79" s="2">
        <v>0.28999999999999998</v>
      </c>
      <c r="J79" s="2">
        <v>81</v>
      </c>
    </row>
    <row r="80" spans="1:10" x14ac:dyDescent="0.25">
      <c r="A80" s="2" t="s">
        <v>34</v>
      </c>
      <c r="B80" s="1" t="s">
        <v>35</v>
      </c>
      <c r="C80" s="3" t="s">
        <v>36</v>
      </c>
      <c r="D80" s="18">
        <v>42410</v>
      </c>
      <c r="E80" s="2">
        <v>76</v>
      </c>
      <c r="F80" s="11">
        <v>28</v>
      </c>
      <c r="G80" s="11">
        <v>28.5</v>
      </c>
      <c r="H80" s="2">
        <f>AVERAGE(7,1)</f>
        <v>4</v>
      </c>
      <c r="I80" s="2">
        <v>1.72</v>
      </c>
      <c r="J80" s="2">
        <v>37.5</v>
      </c>
    </row>
    <row r="81" spans="1:10" x14ac:dyDescent="0.25">
      <c r="A81" s="2" t="s">
        <v>34</v>
      </c>
      <c r="B81" s="1" t="s">
        <v>37</v>
      </c>
      <c r="C81" s="3" t="s">
        <v>36</v>
      </c>
      <c r="D81" s="18">
        <v>42655</v>
      </c>
      <c r="E81" s="2">
        <v>64</v>
      </c>
      <c r="F81" s="11">
        <v>29</v>
      </c>
      <c r="G81" s="11"/>
      <c r="H81" s="2"/>
      <c r="I81" s="2" t="s">
        <v>9</v>
      </c>
      <c r="J81" s="2" t="s">
        <v>9</v>
      </c>
    </row>
    <row r="82" spans="1:10" x14ac:dyDescent="0.25">
      <c r="A82" s="2" t="s">
        <v>34</v>
      </c>
      <c r="B82" s="1" t="s">
        <v>35</v>
      </c>
      <c r="C82" s="3" t="s">
        <v>36</v>
      </c>
      <c r="D82" s="18">
        <v>42836</v>
      </c>
      <c r="E82" s="2">
        <v>76</v>
      </c>
      <c r="F82" s="11">
        <v>28</v>
      </c>
      <c r="G82" s="11"/>
      <c r="H82" s="2"/>
      <c r="I82" s="2">
        <v>0.78</v>
      </c>
      <c r="J82" s="2">
        <v>52.4</v>
      </c>
    </row>
    <row r="83" spans="1:10" x14ac:dyDescent="0.25">
      <c r="A83" s="2" t="s">
        <v>34</v>
      </c>
      <c r="B83" s="1" t="s">
        <v>35</v>
      </c>
      <c r="C83" s="3" t="s">
        <v>36</v>
      </c>
      <c r="D83" s="19">
        <v>43132</v>
      </c>
      <c r="E83" s="12">
        <v>81</v>
      </c>
      <c r="F83" s="11">
        <v>44</v>
      </c>
      <c r="G83" s="11">
        <v>35</v>
      </c>
      <c r="H83" s="2">
        <v>4</v>
      </c>
      <c r="I83" s="12">
        <v>1.29</v>
      </c>
      <c r="J83" s="12">
        <v>57.1</v>
      </c>
    </row>
    <row r="84" spans="1:10" x14ac:dyDescent="0.25">
      <c r="A84" s="2" t="s">
        <v>34</v>
      </c>
      <c r="B84" s="1" t="s">
        <v>35</v>
      </c>
      <c r="C84" s="3" t="s">
        <v>36</v>
      </c>
      <c r="D84" s="19">
        <v>43399</v>
      </c>
      <c r="E84" s="2">
        <v>80</v>
      </c>
      <c r="F84" s="11">
        <v>26</v>
      </c>
      <c r="G84" s="11"/>
      <c r="H84" s="2"/>
      <c r="I84" s="2" t="s">
        <v>9</v>
      </c>
      <c r="J84" s="2" t="s">
        <v>9</v>
      </c>
    </row>
    <row r="85" spans="1:10" x14ac:dyDescent="0.25">
      <c r="A85" s="2" t="s">
        <v>34</v>
      </c>
      <c r="B85" s="1" t="s">
        <v>35</v>
      </c>
      <c r="C85" s="3" t="s">
        <v>36</v>
      </c>
      <c r="D85" s="18">
        <v>43880</v>
      </c>
      <c r="E85" s="2">
        <v>89</v>
      </c>
      <c r="F85" s="11">
        <v>39</v>
      </c>
      <c r="G85" s="11">
        <v>43</v>
      </c>
      <c r="H85" s="2">
        <f>AVERAGE(11,1)</f>
        <v>6</v>
      </c>
      <c r="I85" s="2" t="s">
        <v>9</v>
      </c>
      <c r="J85" s="2" t="s">
        <v>9</v>
      </c>
    </row>
    <row r="86" spans="1:10" x14ac:dyDescent="0.25">
      <c r="A86" s="2" t="s">
        <v>34</v>
      </c>
      <c r="B86" s="1" t="s">
        <v>35</v>
      </c>
      <c r="C86" s="3" t="s">
        <v>36</v>
      </c>
      <c r="D86" s="18">
        <v>44104</v>
      </c>
      <c r="E86" s="2">
        <v>99</v>
      </c>
      <c r="F86" s="11">
        <v>47</v>
      </c>
      <c r="G86" s="11"/>
      <c r="H86" s="2"/>
      <c r="I86" s="2">
        <v>0</v>
      </c>
      <c r="J86" s="2">
        <v>100</v>
      </c>
    </row>
    <row r="87" spans="1:10" x14ac:dyDescent="0.25">
      <c r="A87" s="2" t="s">
        <v>34</v>
      </c>
      <c r="B87" s="1" t="s">
        <v>35</v>
      </c>
      <c r="C87" s="3" t="s">
        <v>36</v>
      </c>
      <c r="D87" s="18">
        <v>44904</v>
      </c>
      <c r="E87" s="2">
        <v>91</v>
      </c>
      <c r="F87" s="11">
        <v>34</v>
      </c>
      <c r="G87" s="11"/>
      <c r="H87" s="2"/>
      <c r="I87" s="2">
        <v>0</v>
      </c>
      <c r="J87" s="2">
        <v>100</v>
      </c>
    </row>
    <row r="88" spans="1:10" x14ac:dyDescent="0.25">
      <c r="A88" s="2" t="s">
        <v>34</v>
      </c>
      <c r="B88" s="1" t="s">
        <v>35</v>
      </c>
      <c r="C88" s="3" t="s">
        <v>36</v>
      </c>
      <c r="D88" s="18">
        <v>45412</v>
      </c>
      <c r="E88" s="2">
        <v>97</v>
      </c>
      <c r="F88" s="11"/>
      <c r="G88" s="11"/>
      <c r="H88" s="2">
        <v>41</v>
      </c>
      <c r="I88" s="2">
        <v>2.27</v>
      </c>
      <c r="J88" s="2">
        <v>41.1</v>
      </c>
    </row>
    <row r="89" spans="1:10" x14ac:dyDescent="0.25">
      <c r="A89" s="2" t="s">
        <v>38</v>
      </c>
      <c r="B89" s="1" t="s">
        <v>39</v>
      </c>
      <c r="C89" s="2">
        <v>1643</v>
      </c>
      <c r="D89" s="18">
        <v>41757</v>
      </c>
      <c r="E89" s="2">
        <v>85</v>
      </c>
      <c r="F89" s="11">
        <v>34</v>
      </c>
      <c r="G89" s="11">
        <v>36.5</v>
      </c>
      <c r="H89" s="2">
        <f>AVERAGE(0,2)</f>
        <v>1</v>
      </c>
      <c r="I89" s="2" t="s">
        <v>9</v>
      </c>
      <c r="J89" s="2" t="s">
        <v>9</v>
      </c>
    </row>
    <row r="90" spans="1:10" x14ac:dyDescent="0.25">
      <c r="A90" s="2" t="s">
        <v>38</v>
      </c>
      <c r="B90" s="1" t="s">
        <v>39</v>
      </c>
      <c r="C90" s="2">
        <v>1643</v>
      </c>
      <c r="D90" s="18">
        <v>41976</v>
      </c>
      <c r="E90" s="2">
        <v>102</v>
      </c>
      <c r="F90" s="11">
        <v>39</v>
      </c>
      <c r="G90" s="11"/>
      <c r="H90" s="13"/>
      <c r="I90" s="2" t="s">
        <v>9</v>
      </c>
      <c r="J90" s="2" t="s">
        <v>9</v>
      </c>
    </row>
    <row r="91" spans="1:10" x14ac:dyDescent="0.25">
      <c r="A91" s="2" t="s">
        <v>38</v>
      </c>
      <c r="B91" s="1" t="s">
        <v>39</v>
      </c>
      <c r="C91" s="3">
        <v>1643</v>
      </c>
      <c r="D91" s="18">
        <v>42438</v>
      </c>
      <c r="E91" s="2">
        <v>105</v>
      </c>
      <c r="F91" s="11">
        <v>52</v>
      </c>
      <c r="G91" s="11">
        <v>38.5</v>
      </c>
      <c r="H91" s="2">
        <v>0</v>
      </c>
      <c r="I91" s="2" t="s">
        <v>9</v>
      </c>
      <c r="J91" s="2" t="s">
        <v>9</v>
      </c>
    </row>
    <row r="92" spans="1:10" x14ac:dyDescent="0.25">
      <c r="A92" s="2" t="s">
        <v>38</v>
      </c>
      <c r="B92" s="1" t="s">
        <v>39</v>
      </c>
      <c r="C92" s="3">
        <v>1643</v>
      </c>
      <c r="D92" s="18">
        <v>42697</v>
      </c>
      <c r="E92" s="2">
        <v>77</v>
      </c>
      <c r="F92" s="11">
        <v>25</v>
      </c>
      <c r="G92" s="11"/>
      <c r="H92" s="2"/>
      <c r="I92" s="2" t="s">
        <v>9</v>
      </c>
      <c r="J92" s="2" t="s">
        <v>9</v>
      </c>
    </row>
    <row r="93" spans="1:10" x14ac:dyDescent="0.25">
      <c r="A93" s="2" t="s">
        <v>38</v>
      </c>
      <c r="B93" s="1" t="s">
        <v>39</v>
      </c>
      <c r="C93" s="3">
        <v>1643</v>
      </c>
      <c r="D93" s="20">
        <v>43153</v>
      </c>
      <c r="E93" s="2">
        <v>116</v>
      </c>
      <c r="F93" s="11">
        <v>47</v>
      </c>
      <c r="G93" s="11">
        <v>43</v>
      </c>
      <c r="H93" s="2">
        <f>AVERAGE(4.8, 8.6)</f>
        <v>6.6999999999999993</v>
      </c>
      <c r="I93" s="2" t="s">
        <v>9</v>
      </c>
      <c r="J93" s="2" t="s">
        <v>9</v>
      </c>
    </row>
    <row r="94" spans="1:10" x14ac:dyDescent="0.25">
      <c r="A94" s="2" t="s">
        <v>38</v>
      </c>
      <c r="B94" s="1" t="s">
        <v>39</v>
      </c>
      <c r="C94" s="3">
        <v>1643</v>
      </c>
      <c r="D94" s="19">
        <v>43504</v>
      </c>
      <c r="E94" s="2">
        <v>120</v>
      </c>
      <c r="F94" s="11">
        <v>39</v>
      </c>
      <c r="G94" s="11"/>
      <c r="H94" s="2"/>
      <c r="I94" s="2" t="s">
        <v>9</v>
      </c>
      <c r="J94" s="2" t="s">
        <v>9</v>
      </c>
    </row>
    <row r="95" spans="1:10" x14ac:dyDescent="0.25">
      <c r="A95" s="2" t="s">
        <v>38</v>
      </c>
      <c r="B95" s="1" t="s">
        <v>39</v>
      </c>
      <c r="C95" s="3">
        <v>1643</v>
      </c>
      <c r="D95" s="20">
        <v>43917</v>
      </c>
      <c r="E95" s="2">
        <v>116</v>
      </c>
      <c r="F95" s="11">
        <v>31</v>
      </c>
      <c r="G95" s="11">
        <v>34.5</v>
      </c>
      <c r="H95" s="2">
        <v>0</v>
      </c>
      <c r="I95" s="2" t="s">
        <v>9</v>
      </c>
      <c r="J95" s="2" t="s">
        <v>9</v>
      </c>
    </row>
    <row r="96" spans="1:10" x14ac:dyDescent="0.25">
      <c r="A96" s="2" t="s">
        <v>38</v>
      </c>
      <c r="B96" s="1" t="s">
        <v>39</v>
      </c>
      <c r="C96" s="3">
        <v>1643</v>
      </c>
      <c r="D96" s="19">
        <v>44179</v>
      </c>
      <c r="E96" s="2">
        <v>122</v>
      </c>
      <c r="F96" s="11">
        <v>38</v>
      </c>
      <c r="G96" s="11"/>
      <c r="H96" s="2"/>
      <c r="I96" s="2" t="s">
        <v>9</v>
      </c>
      <c r="J96" s="2" t="s">
        <v>9</v>
      </c>
    </row>
    <row r="97" spans="1:10" x14ac:dyDescent="0.25">
      <c r="A97" s="2" t="s">
        <v>38</v>
      </c>
      <c r="B97" s="1" t="s">
        <v>39</v>
      </c>
      <c r="C97" s="3">
        <v>1643</v>
      </c>
      <c r="D97" s="19">
        <v>44629</v>
      </c>
      <c r="E97" s="2">
        <v>115</v>
      </c>
      <c r="F97" s="11">
        <v>45</v>
      </c>
      <c r="G97" s="11">
        <v>43.5</v>
      </c>
      <c r="H97" s="2">
        <v>0</v>
      </c>
      <c r="I97" s="2" t="s">
        <v>9</v>
      </c>
      <c r="J97" s="2" t="s">
        <v>9</v>
      </c>
    </row>
    <row r="98" spans="1:10" x14ac:dyDescent="0.25">
      <c r="A98" s="2" t="s">
        <v>38</v>
      </c>
      <c r="B98" s="1" t="s">
        <v>39</v>
      </c>
      <c r="C98" s="3">
        <v>1643</v>
      </c>
      <c r="D98" s="18">
        <v>44895</v>
      </c>
      <c r="E98" s="2">
        <v>114</v>
      </c>
      <c r="F98" s="11">
        <v>42</v>
      </c>
      <c r="G98" s="11"/>
      <c r="H98" s="2"/>
      <c r="I98" s="2" t="s">
        <v>9</v>
      </c>
      <c r="J98" s="2" t="s">
        <v>9</v>
      </c>
    </row>
    <row r="99" spans="1:10" x14ac:dyDescent="0.25">
      <c r="A99" s="2" t="s">
        <v>38</v>
      </c>
      <c r="B99" s="1" t="s">
        <v>39</v>
      </c>
      <c r="C99" s="3">
        <v>1643</v>
      </c>
      <c r="D99" s="18">
        <v>45418</v>
      </c>
      <c r="E99" s="2">
        <v>108</v>
      </c>
      <c r="F99" s="11"/>
      <c r="G99" s="11"/>
      <c r="H99" s="2">
        <v>0</v>
      </c>
      <c r="I99" s="2" t="s">
        <v>9</v>
      </c>
      <c r="J99" s="2" t="s">
        <v>9</v>
      </c>
    </row>
    <row r="100" spans="1:10" x14ac:dyDescent="0.25">
      <c r="A100" s="2" t="s">
        <v>40</v>
      </c>
      <c r="B100" s="1" t="s">
        <v>41</v>
      </c>
      <c r="C100" s="14" t="s">
        <v>42</v>
      </c>
      <c r="D100" s="18">
        <v>41767</v>
      </c>
      <c r="E100" s="2">
        <v>72</v>
      </c>
      <c r="F100" s="11">
        <v>33</v>
      </c>
      <c r="G100" s="11">
        <v>38</v>
      </c>
      <c r="H100" s="2">
        <v>0</v>
      </c>
      <c r="I100" s="2" t="s">
        <v>9</v>
      </c>
      <c r="J100" s="2" t="s">
        <v>9</v>
      </c>
    </row>
    <row r="101" spans="1:10" x14ac:dyDescent="0.25">
      <c r="A101" s="2" t="s">
        <v>40</v>
      </c>
      <c r="B101" s="1" t="s">
        <v>41</v>
      </c>
      <c r="C101" s="14" t="s">
        <v>42</v>
      </c>
      <c r="D101" s="18">
        <v>41936</v>
      </c>
      <c r="E101" s="2">
        <v>80</v>
      </c>
      <c r="F101" s="11">
        <v>43</v>
      </c>
      <c r="G101" s="11"/>
      <c r="H101" s="2"/>
      <c r="I101" s="2" t="s">
        <v>9</v>
      </c>
      <c r="J101" s="2" t="s">
        <v>9</v>
      </c>
    </row>
    <row r="102" spans="1:10" x14ac:dyDescent="0.25">
      <c r="A102" s="2" t="s">
        <v>40</v>
      </c>
      <c r="B102" s="1" t="s">
        <v>43</v>
      </c>
      <c r="C102" s="2" t="s">
        <v>42</v>
      </c>
      <c r="D102" s="18">
        <v>42470</v>
      </c>
      <c r="E102" s="2">
        <v>94</v>
      </c>
      <c r="F102" s="11">
        <v>47</v>
      </c>
      <c r="G102" s="11">
        <v>42</v>
      </c>
      <c r="H102" s="2">
        <f>AVERAGE(0,2)</f>
        <v>1</v>
      </c>
      <c r="I102" s="2" t="s">
        <v>9</v>
      </c>
      <c r="J102" s="2" t="s">
        <v>9</v>
      </c>
    </row>
    <row r="103" spans="1:10" x14ac:dyDescent="0.25">
      <c r="A103" s="2" t="s">
        <v>40</v>
      </c>
      <c r="B103" s="1" t="s">
        <v>43</v>
      </c>
      <c r="C103" s="2" t="s">
        <v>42</v>
      </c>
      <c r="D103" s="18">
        <v>42690</v>
      </c>
      <c r="E103" s="2">
        <v>92</v>
      </c>
      <c r="F103" s="11">
        <v>37</v>
      </c>
      <c r="G103" s="11"/>
      <c r="H103" s="2"/>
      <c r="I103" s="2" t="s">
        <v>9</v>
      </c>
      <c r="J103" s="2" t="s">
        <v>9</v>
      </c>
    </row>
    <row r="104" spans="1:10" x14ac:dyDescent="0.25">
      <c r="A104" s="2" t="s">
        <v>40</v>
      </c>
      <c r="B104" s="1" t="s">
        <v>43</v>
      </c>
      <c r="C104" s="2" t="s">
        <v>42</v>
      </c>
      <c r="D104" s="20">
        <v>43147</v>
      </c>
      <c r="E104" s="2">
        <v>95</v>
      </c>
      <c r="F104" s="11">
        <v>51</v>
      </c>
      <c r="G104" s="11">
        <v>42.5</v>
      </c>
      <c r="H104" s="2">
        <v>0</v>
      </c>
      <c r="I104" s="2" t="s">
        <v>9</v>
      </c>
      <c r="J104" s="2" t="s">
        <v>9</v>
      </c>
    </row>
    <row r="105" spans="1:10" x14ac:dyDescent="0.25">
      <c r="A105" s="2" t="s">
        <v>40</v>
      </c>
      <c r="B105" s="1" t="s">
        <v>43</v>
      </c>
      <c r="C105" s="2" t="s">
        <v>42</v>
      </c>
      <c r="D105" s="20">
        <v>43434</v>
      </c>
      <c r="E105" s="2">
        <v>77</v>
      </c>
      <c r="F105" s="11">
        <v>34</v>
      </c>
      <c r="G105" s="11"/>
      <c r="H105" s="2"/>
      <c r="I105" s="2" t="s">
        <v>9</v>
      </c>
      <c r="J105" s="2" t="s">
        <v>9</v>
      </c>
    </row>
    <row r="106" spans="1:10" x14ac:dyDescent="0.25">
      <c r="A106" s="2" t="s">
        <v>40</v>
      </c>
      <c r="B106" s="1" t="s">
        <v>43</v>
      </c>
      <c r="C106" s="2" t="s">
        <v>42</v>
      </c>
      <c r="D106" s="18">
        <v>43917</v>
      </c>
      <c r="E106" s="2">
        <v>70</v>
      </c>
      <c r="F106" s="11">
        <v>48</v>
      </c>
      <c r="G106" s="11">
        <v>45.5</v>
      </c>
      <c r="H106" s="2">
        <v>0</v>
      </c>
      <c r="I106" s="2" t="s">
        <v>9</v>
      </c>
      <c r="J106" s="2" t="s">
        <v>9</v>
      </c>
    </row>
    <row r="107" spans="1:10" x14ac:dyDescent="0.25">
      <c r="A107" s="2" t="s">
        <v>40</v>
      </c>
      <c r="B107" s="1" t="s">
        <v>43</v>
      </c>
      <c r="C107" s="2" t="s">
        <v>42</v>
      </c>
      <c r="D107" s="18">
        <v>44159</v>
      </c>
      <c r="E107" s="2">
        <v>93</v>
      </c>
      <c r="F107" s="11">
        <v>43</v>
      </c>
      <c r="G107" s="11"/>
      <c r="H107" s="2"/>
      <c r="I107" s="2" t="s">
        <v>9</v>
      </c>
      <c r="J107" s="2" t="s">
        <v>9</v>
      </c>
    </row>
    <row r="108" spans="1:10" x14ac:dyDescent="0.25">
      <c r="A108" s="2" t="s">
        <v>40</v>
      </c>
      <c r="B108" s="1" t="s">
        <v>43</v>
      </c>
      <c r="C108" s="2" t="s">
        <v>42</v>
      </c>
      <c r="D108" s="18">
        <v>44895</v>
      </c>
      <c r="E108" s="2">
        <v>114</v>
      </c>
      <c r="F108" s="11">
        <v>42</v>
      </c>
      <c r="G108" s="11"/>
      <c r="H108" s="2">
        <v>0</v>
      </c>
      <c r="I108" s="2" t="s">
        <v>9</v>
      </c>
      <c r="J108" s="2" t="s">
        <v>9</v>
      </c>
    </row>
    <row r="109" spans="1:10" x14ac:dyDescent="0.25">
      <c r="A109" s="2" t="s">
        <v>40</v>
      </c>
      <c r="B109" s="1" t="s">
        <v>43</v>
      </c>
      <c r="C109" s="2" t="s">
        <v>42</v>
      </c>
      <c r="D109" s="18">
        <v>45414</v>
      </c>
      <c r="E109" s="2">
        <v>86</v>
      </c>
      <c r="F109" s="11"/>
      <c r="G109" s="11"/>
      <c r="H109" s="2">
        <v>0</v>
      </c>
      <c r="I109" s="2" t="s">
        <v>9</v>
      </c>
      <c r="J109" s="2" t="s">
        <v>9</v>
      </c>
    </row>
    <row r="110" spans="1:10" x14ac:dyDescent="0.25">
      <c r="A110" s="2" t="s">
        <v>44</v>
      </c>
      <c r="B110" s="1" t="s">
        <v>45</v>
      </c>
      <c r="C110" s="2">
        <v>1550</v>
      </c>
      <c r="D110" s="18">
        <v>41967</v>
      </c>
      <c r="E110" s="2">
        <v>82</v>
      </c>
      <c r="F110" s="11">
        <v>43</v>
      </c>
      <c r="G110" s="11">
        <v>42.5</v>
      </c>
      <c r="H110" s="2">
        <f>AVERAGE(0,4)</f>
        <v>2</v>
      </c>
      <c r="I110" s="2" t="s">
        <v>9</v>
      </c>
      <c r="J110" s="2" t="s">
        <v>9</v>
      </c>
    </row>
    <row r="111" spans="1:10" x14ac:dyDescent="0.25">
      <c r="A111" s="2" t="s">
        <v>44</v>
      </c>
      <c r="B111" s="1" t="s">
        <v>45</v>
      </c>
      <c r="C111" s="2">
        <v>1550</v>
      </c>
      <c r="D111" s="18">
        <v>42348</v>
      </c>
      <c r="E111" s="2">
        <v>95</v>
      </c>
      <c r="F111" s="11">
        <v>42</v>
      </c>
      <c r="G111" s="11"/>
      <c r="H111" s="2"/>
      <c r="I111" s="2" t="s">
        <v>9</v>
      </c>
      <c r="J111" s="2" t="s">
        <v>9</v>
      </c>
    </row>
    <row r="112" spans="1:10" x14ac:dyDescent="0.25">
      <c r="A112" s="2" t="s">
        <v>44</v>
      </c>
      <c r="B112" s="1" t="s">
        <v>46</v>
      </c>
      <c r="C112" s="3">
        <v>1550</v>
      </c>
      <c r="D112" s="18">
        <v>42473</v>
      </c>
      <c r="E112" s="2">
        <v>90</v>
      </c>
      <c r="F112" s="11">
        <v>56</v>
      </c>
      <c r="G112" s="11">
        <v>46</v>
      </c>
      <c r="H112" s="2">
        <f>AVERAGE(0,2)</f>
        <v>1</v>
      </c>
      <c r="I112" s="2" t="s">
        <v>9</v>
      </c>
      <c r="J112" s="2" t="s">
        <v>9</v>
      </c>
    </row>
    <row r="113" spans="1:10" x14ac:dyDescent="0.25">
      <c r="A113" s="2" t="s">
        <v>44</v>
      </c>
      <c r="B113" s="1" t="s">
        <v>46</v>
      </c>
      <c r="C113" s="3">
        <v>1550</v>
      </c>
      <c r="D113" s="18">
        <v>42690</v>
      </c>
      <c r="E113" s="2">
        <v>84</v>
      </c>
      <c r="F113" s="11">
        <v>36</v>
      </c>
      <c r="G113" s="11"/>
      <c r="H113" s="2"/>
      <c r="I113" s="2" t="s">
        <v>9</v>
      </c>
      <c r="J113" s="2" t="s">
        <v>9</v>
      </c>
    </row>
    <row r="114" spans="1:10" x14ac:dyDescent="0.25">
      <c r="A114" s="2" t="s">
        <v>44</v>
      </c>
      <c r="B114" s="1" t="s">
        <v>46</v>
      </c>
      <c r="C114" s="3">
        <v>1550</v>
      </c>
      <c r="D114" s="20">
        <v>43126</v>
      </c>
      <c r="E114" s="2">
        <v>82</v>
      </c>
      <c r="F114" s="11">
        <v>54</v>
      </c>
      <c r="G114" s="11">
        <v>46.5</v>
      </c>
      <c r="H114" s="2">
        <v>0</v>
      </c>
      <c r="I114" s="2" t="s">
        <v>9</v>
      </c>
      <c r="J114" s="2" t="s">
        <v>9</v>
      </c>
    </row>
    <row r="115" spans="1:10" x14ac:dyDescent="0.25">
      <c r="A115" s="2" t="s">
        <v>44</v>
      </c>
      <c r="B115" s="1" t="s">
        <v>46</v>
      </c>
      <c r="C115" s="3">
        <v>1550</v>
      </c>
      <c r="D115" s="20">
        <v>43434</v>
      </c>
      <c r="E115" s="2">
        <v>99</v>
      </c>
      <c r="F115" s="11">
        <v>39</v>
      </c>
      <c r="G115" s="11"/>
      <c r="H115" s="2"/>
      <c r="I115" s="2" t="s">
        <v>9</v>
      </c>
      <c r="J115" s="2" t="s">
        <v>9</v>
      </c>
    </row>
    <row r="116" spans="1:10" x14ac:dyDescent="0.25">
      <c r="A116" s="2" t="s">
        <v>44</v>
      </c>
      <c r="B116" s="1" t="s">
        <v>46</v>
      </c>
      <c r="C116" s="3">
        <v>1550</v>
      </c>
      <c r="D116" s="20">
        <v>43882</v>
      </c>
      <c r="E116" s="2">
        <v>94</v>
      </c>
      <c r="F116" s="11">
        <v>53</v>
      </c>
      <c r="G116" s="11">
        <v>42</v>
      </c>
      <c r="H116" s="2">
        <v>0</v>
      </c>
      <c r="I116" s="2" t="s">
        <v>9</v>
      </c>
      <c r="J116" s="2" t="s">
        <v>9</v>
      </c>
    </row>
    <row r="117" spans="1:10" x14ac:dyDescent="0.25">
      <c r="A117" s="2" t="s">
        <v>44</v>
      </c>
      <c r="B117" s="1" t="s">
        <v>46</v>
      </c>
      <c r="C117" s="3">
        <v>1550</v>
      </c>
      <c r="D117" s="20">
        <v>44159</v>
      </c>
      <c r="E117" s="2">
        <v>104</v>
      </c>
      <c r="F117" s="11">
        <v>31</v>
      </c>
      <c r="G117" s="11"/>
      <c r="H117" s="2"/>
      <c r="I117" s="2" t="s">
        <v>9</v>
      </c>
      <c r="J117" s="2" t="s">
        <v>9</v>
      </c>
    </row>
    <row r="118" spans="1:10" x14ac:dyDescent="0.25">
      <c r="A118" s="2" t="s">
        <v>44</v>
      </c>
      <c r="B118" s="1" t="s">
        <v>46</v>
      </c>
      <c r="C118" s="3">
        <v>1550</v>
      </c>
      <c r="D118" s="18">
        <v>44904</v>
      </c>
      <c r="E118" s="2">
        <v>100</v>
      </c>
      <c r="F118" s="11">
        <v>43</v>
      </c>
      <c r="G118" s="11"/>
      <c r="H118" s="2">
        <v>0</v>
      </c>
      <c r="I118" s="2" t="s">
        <v>9</v>
      </c>
      <c r="J118" s="2" t="s">
        <v>9</v>
      </c>
    </row>
    <row r="119" spans="1:10" x14ac:dyDescent="0.25">
      <c r="A119" s="2" t="s">
        <v>64</v>
      </c>
      <c r="B119" s="1" t="s">
        <v>47</v>
      </c>
      <c r="C119" s="2" t="s">
        <v>48</v>
      </c>
      <c r="D119" s="18">
        <v>41773</v>
      </c>
      <c r="E119" s="2">
        <v>56</v>
      </c>
      <c r="F119" s="11">
        <v>22</v>
      </c>
      <c r="G119" s="15">
        <v>27.5</v>
      </c>
      <c r="H119" s="2">
        <f>AVERAGE(10,7)</f>
        <v>8.5</v>
      </c>
      <c r="I119" s="2">
        <v>1.1499999999999999</v>
      </c>
      <c r="J119" s="2">
        <v>51.4</v>
      </c>
    </row>
    <row r="120" spans="1:10" x14ac:dyDescent="0.25">
      <c r="A120" s="2" t="s">
        <v>64</v>
      </c>
      <c r="B120" s="1" t="s">
        <v>47</v>
      </c>
      <c r="C120" s="2" t="s">
        <v>48</v>
      </c>
      <c r="D120" s="18">
        <v>41940</v>
      </c>
      <c r="E120" s="2">
        <v>61</v>
      </c>
      <c r="F120" s="11">
        <v>33</v>
      </c>
      <c r="G120" s="11"/>
      <c r="H120" s="2"/>
      <c r="I120" s="2">
        <v>0.93</v>
      </c>
      <c r="J120" s="2">
        <v>62.8</v>
      </c>
    </row>
    <row r="121" spans="1:10" x14ac:dyDescent="0.25">
      <c r="A121" s="2" t="s">
        <v>64</v>
      </c>
      <c r="B121" s="1" t="s">
        <v>47</v>
      </c>
      <c r="C121" s="14" t="s">
        <v>48</v>
      </c>
      <c r="D121" s="18">
        <v>42423</v>
      </c>
      <c r="E121" s="2">
        <v>53</v>
      </c>
      <c r="F121" s="11">
        <v>30</v>
      </c>
      <c r="G121" s="11">
        <v>42</v>
      </c>
      <c r="H121" s="2">
        <f>AVERAGE(35,8)</f>
        <v>21.5</v>
      </c>
      <c r="I121" s="2">
        <v>2.58</v>
      </c>
      <c r="J121" s="2">
        <v>20</v>
      </c>
    </row>
    <row r="122" spans="1:10" x14ac:dyDescent="0.25">
      <c r="A122" s="2" t="s">
        <v>64</v>
      </c>
      <c r="B122" s="1" t="s">
        <v>47</v>
      </c>
      <c r="C122" s="14" t="s">
        <v>48</v>
      </c>
      <c r="D122" s="18">
        <v>42711</v>
      </c>
      <c r="E122" s="2">
        <v>71</v>
      </c>
      <c r="F122" s="11">
        <v>54</v>
      </c>
      <c r="G122" s="11"/>
      <c r="H122" s="2"/>
      <c r="I122" s="2">
        <v>1.18</v>
      </c>
      <c r="J122" s="2">
        <v>28</v>
      </c>
    </row>
    <row r="123" spans="1:10" x14ac:dyDescent="0.25">
      <c r="A123" s="2" t="s">
        <v>64</v>
      </c>
      <c r="B123" s="1" t="s">
        <v>47</v>
      </c>
      <c r="C123" s="14" t="s">
        <v>48</v>
      </c>
      <c r="D123" s="19">
        <v>43158</v>
      </c>
      <c r="E123" s="2">
        <v>68</v>
      </c>
      <c r="F123" s="11">
        <v>39</v>
      </c>
      <c r="G123" s="11">
        <v>36</v>
      </c>
      <c r="H123" s="2">
        <f>AVERAGE(14, 21)</f>
        <v>17.5</v>
      </c>
      <c r="I123" s="2">
        <v>1.54</v>
      </c>
      <c r="J123" s="2">
        <v>47.9</v>
      </c>
    </row>
    <row r="124" spans="1:10" x14ac:dyDescent="0.25">
      <c r="A124" s="2" t="s">
        <v>64</v>
      </c>
      <c r="B124" s="1" t="s">
        <v>47</v>
      </c>
      <c r="C124" s="14" t="s">
        <v>48</v>
      </c>
      <c r="D124" s="19">
        <v>43469</v>
      </c>
      <c r="E124" s="2">
        <v>63</v>
      </c>
      <c r="F124" s="11">
        <v>33</v>
      </c>
      <c r="G124" s="11"/>
      <c r="H124" s="2"/>
      <c r="I124" s="2">
        <v>1.21</v>
      </c>
      <c r="J124" s="2">
        <v>52.9</v>
      </c>
    </row>
    <row r="125" spans="1:10" x14ac:dyDescent="0.25">
      <c r="A125" s="2" t="s">
        <v>64</v>
      </c>
      <c r="B125" s="1" t="s">
        <v>47</v>
      </c>
      <c r="C125" s="14" t="s">
        <v>48</v>
      </c>
      <c r="D125" s="18">
        <v>43894</v>
      </c>
      <c r="E125" s="2">
        <v>58</v>
      </c>
      <c r="F125" s="11">
        <v>30</v>
      </c>
      <c r="G125" s="11">
        <v>36.5</v>
      </c>
      <c r="H125" s="2">
        <f>AVERAGE(6,2)</f>
        <v>4</v>
      </c>
      <c r="I125" s="2">
        <v>1.83</v>
      </c>
      <c r="J125" s="2">
        <v>51</v>
      </c>
    </row>
    <row r="126" spans="1:10" x14ac:dyDescent="0.25">
      <c r="A126" s="2" t="s">
        <v>64</v>
      </c>
      <c r="B126" s="1" t="s">
        <v>47</v>
      </c>
      <c r="C126" s="14" t="s">
        <v>48</v>
      </c>
      <c r="D126" s="18">
        <v>44175</v>
      </c>
      <c r="E126" s="2">
        <v>72</v>
      </c>
      <c r="F126" s="11">
        <v>43</v>
      </c>
      <c r="G126" s="11"/>
      <c r="H126" s="2"/>
      <c r="I126" s="2">
        <v>0</v>
      </c>
      <c r="J126" s="2">
        <v>100</v>
      </c>
    </row>
    <row r="127" spans="1:10" x14ac:dyDescent="0.25">
      <c r="A127" s="2" t="s">
        <v>64</v>
      </c>
      <c r="B127" s="1" t="s">
        <v>47</v>
      </c>
      <c r="C127" s="14" t="s">
        <v>48</v>
      </c>
      <c r="D127" s="18">
        <v>44901</v>
      </c>
      <c r="E127" s="2">
        <v>64</v>
      </c>
      <c r="F127" s="11">
        <v>27</v>
      </c>
      <c r="G127" s="11"/>
      <c r="H127" s="2">
        <v>0</v>
      </c>
      <c r="I127" s="2">
        <v>2</v>
      </c>
      <c r="J127" s="2">
        <v>75</v>
      </c>
    </row>
    <row r="128" spans="1:10" x14ac:dyDescent="0.25">
      <c r="A128" s="2" t="s">
        <v>64</v>
      </c>
      <c r="B128" s="1" t="s">
        <v>47</v>
      </c>
      <c r="C128" s="14" t="s">
        <v>48</v>
      </c>
      <c r="D128" s="18">
        <v>45422</v>
      </c>
      <c r="E128" s="2">
        <v>75</v>
      </c>
      <c r="F128" s="11"/>
      <c r="G128" s="11"/>
      <c r="H128" s="2">
        <v>0</v>
      </c>
      <c r="I128" s="2">
        <v>0.77</v>
      </c>
      <c r="J128" s="2">
        <v>68</v>
      </c>
    </row>
    <row r="129" spans="1:10" x14ac:dyDescent="0.25">
      <c r="A129" s="2" t="s">
        <v>49</v>
      </c>
      <c r="B129" s="1" t="s">
        <v>50</v>
      </c>
      <c r="C129" s="2" t="s">
        <v>65</v>
      </c>
      <c r="D129" s="18">
        <v>41752</v>
      </c>
      <c r="E129" s="2">
        <v>98</v>
      </c>
      <c r="F129" s="11">
        <v>46</v>
      </c>
      <c r="G129" s="11">
        <v>44</v>
      </c>
      <c r="H129" s="3">
        <v>0</v>
      </c>
      <c r="I129" s="2">
        <v>0.97</v>
      </c>
      <c r="J129" s="2">
        <v>63.4</v>
      </c>
    </row>
    <row r="130" spans="1:10" x14ac:dyDescent="0.25">
      <c r="A130" s="2" t="s">
        <v>49</v>
      </c>
      <c r="B130" s="1" t="s">
        <v>50</v>
      </c>
      <c r="C130" s="2" t="s">
        <v>65</v>
      </c>
      <c r="D130" s="18">
        <v>41975</v>
      </c>
      <c r="E130" s="2">
        <v>87</v>
      </c>
      <c r="F130" s="11"/>
      <c r="G130" s="11"/>
      <c r="H130" s="3"/>
      <c r="I130" s="2">
        <v>0.5</v>
      </c>
      <c r="J130" s="2">
        <v>50</v>
      </c>
    </row>
    <row r="131" spans="1:10" x14ac:dyDescent="0.25">
      <c r="A131" s="2" t="s">
        <v>49</v>
      </c>
      <c r="B131" s="1" t="s">
        <v>50</v>
      </c>
      <c r="C131" s="2" t="s">
        <v>65</v>
      </c>
      <c r="D131" s="18">
        <v>42131</v>
      </c>
      <c r="E131" s="2">
        <v>93</v>
      </c>
      <c r="F131" s="11">
        <v>42</v>
      </c>
      <c r="G131" s="11"/>
      <c r="H131" s="3"/>
      <c r="I131" s="2">
        <v>0.68</v>
      </c>
      <c r="J131" s="2">
        <v>70.8</v>
      </c>
    </row>
    <row r="132" spans="1:10" x14ac:dyDescent="0.25">
      <c r="A132" s="2" t="s">
        <v>49</v>
      </c>
      <c r="B132" s="1" t="s">
        <v>50</v>
      </c>
      <c r="C132" s="2" t="s">
        <v>65</v>
      </c>
      <c r="D132" s="18">
        <v>42395</v>
      </c>
      <c r="E132" s="2">
        <v>68</v>
      </c>
      <c r="F132" s="11">
        <v>38</v>
      </c>
      <c r="G132" s="11">
        <v>32.5</v>
      </c>
      <c r="H132" s="2">
        <f>AVERAGE(0,5)</f>
        <v>2.5</v>
      </c>
      <c r="I132" s="2" t="s">
        <v>9</v>
      </c>
      <c r="J132" s="2" t="s">
        <v>9</v>
      </c>
    </row>
    <row r="133" spans="1:10" x14ac:dyDescent="0.25">
      <c r="A133" s="2" t="s">
        <v>49</v>
      </c>
      <c r="B133" s="1" t="s">
        <v>50</v>
      </c>
      <c r="C133" s="2" t="s">
        <v>65</v>
      </c>
      <c r="D133" s="18">
        <v>42648</v>
      </c>
      <c r="E133" s="2">
        <v>91</v>
      </c>
      <c r="F133" s="11">
        <v>27</v>
      </c>
      <c r="G133" s="11"/>
      <c r="H133" s="2"/>
      <c r="I133" s="2">
        <v>0.84</v>
      </c>
      <c r="J133" s="2">
        <v>63</v>
      </c>
    </row>
    <row r="134" spans="1:10" x14ac:dyDescent="0.25">
      <c r="A134" s="2" t="s">
        <v>49</v>
      </c>
      <c r="B134" s="1" t="s">
        <v>50</v>
      </c>
      <c r="C134" s="2" t="s">
        <v>65</v>
      </c>
      <c r="D134" s="20">
        <v>43151</v>
      </c>
      <c r="E134" s="2">
        <v>89</v>
      </c>
      <c r="F134" s="11">
        <v>49</v>
      </c>
      <c r="G134" s="11">
        <v>48</v>
      </c>
      <c r="H134" s="2">
        <f>AVERAGE(0,13)</f>
        <v>6.5</v>
      </c>
      <c r="I134" s="2">
        <v>0.04</v>
      </c>
      <c r="J134" s="2">
        <v>96</v>
      </c>
    </row>
    <row r="135" spans="1:10" x14ac:dyDescent="0.25">
      <c r="A135" s="2" t="s">
        <v>49</v>
      </c>
      <c r="B135" s="1" t="s">
        <v>50</v>
      </c>
      <c r="C135" s="2" t="s">
        <v>65</v>
      </c>
      <c r="D135" s="20">
        <v>43395</v>
      </c>
      <c r="E135" s="2">
        <v>88</v>
      </c>
      <c r="F135" s="11">
        <v>47</v>
      </c>
      <c r="G135" s="11"/>
      <c r="H135" s="2"/>
      <c r="I135" s="2">
        <v>0.25</v>
      </c>
      <c r="J135" s="2">
        <v>75</v>
      </c>
    </row>
    <row r="136" spans="1:10" x14ac:dyDescent="0.25">
      <c r="A136" s="2" t="s">
        <v>49</v>
      </c>
      <c r="B136" s="1" t="s">
        <v>50</v>
      </c>
      <c r="C136" s="2" t="s">
        <v>65</v>
      </c>
      <c r="D136" s="18">
        <v>43917</v>
      </c>
      <c r="E136" s="2">
        <v>79</v>
      </c>
      <c r="F136" s="11">
        <v>42</v>
      </c>
      <c r="G136" s="11">
        <v>45.5</v>
      </c>
      <c r="H136" s="3">
        <v>0</v>
      </c>
      <c r="I136" s="2">
        <v>0.61</v>
      </c>
      <c r="J136" s="2">
        <v>71.400000000000006</v>
      </c>
    </row>
    <row r="137" spans="1:10" x14ac:dyDescent="0.25">
      <c r="A137" s="2" t="s">
        <v>49</v>
      </c>
      <c r="B137" s="1" t="s">
        <v>50</v>
      </c>
      <c r="C137" s="2" t="s">
        <v>65</v>
      </c>
      <c r="D137" s="18">
        <v>44176</v>
      </c>
      <c r="E137" s="2">
        <v>91</v>
      </c>
      <c r="F137" s="11">
        <v>49</v>
      </c>
      <c r="G137" s="11"/>
      <c r="H137" s="2"/>
      <c r="I137" s="2">
        <v>0.37</v>
      </c>
      <c r="J137" s="2">
        <v>75</v>
      </c>
    </row>
    <row r="138" spans="1:10" x14ac:dyDescent="0.25">
      <c r="A138" s="2" t="s">
        <v>49</v>
      </c>
      <c r="B138" s="1" t="s">
        <v>50</v>
      </c>
      <c r="C138" s="2" t="s">
        <v>65</v>
      </c>
      <c r="D138" s="18">
        <v>44629</v>
      </c>
      <c r="E138" s="2">
        <v>86</v>
      </c>
      <c r="F138" s="11">
        <v>49</v>
      </c>
      <c r="G138" s="11">
        <v>44</v>
      </c>
      <c r="H138" s="2">
        <v>0</v>
      </c>
      <c r="I138" s="2">
        <v>0</v>
      </c>
      <c r="J138" s="2">
        <v>100</v>
      </c>
    </row>
    <row r="139" spans="1:10" x14ac:dyDescent="0.25">
      <c r="A139" s="2" t="s">
        <v>49</v>
      </c>
      <c r="B139" s="1" t="s">
        <v>50</v>
      </c>
      <c r="C139" s="2" t="s">
        <v>65</v>
      </c>
      <c r="D139" s="18">
        <v>44895</v>
      </c>
      <c r="E139" s="2">
        <v>77</v>
      </c>
      <c r="F139" s="11">
        <v>39</v>
      </c>
      <c r="G139" s="11"/>
      <c r="H139" s="2"/>
      <c r="I139" s="2">
        <v>1.72</v>
      </c>
      <c r="J139" s="2">
        <v>82.4</v>
      </c>
    </row>
    <row r="140" spans="1:10" x14ac:dyDescent="0.25">
      <c r="A140" s="2" t="s">
        <v>49</v>
      </c>
      <c r="B140" s="1" t="s">
        <v>50</v>
      </c>
      <c r="C140" s="2" t="s">
        <v>65</v>
      </c>
      <c r="D140" s="18">
        <v>45418</v>
      </c>
      <c r="E140" s="2">
        <v>67</v>
      </c>
      <c r="F140" s="11"/>
      <c r="G140" s="11"/>
      <c r="H140" s="2">
        <v>0</v>
      </c>
      <c r="I140" s="2">
        <v>0.7</v>
      </c>
      <c r="J140" s="2">
        <v>90</v>
      </c>
    </row>
    <row r="141" spans="1:10" x14ac:dyDescent="0.25">
      <c r="A141" s="2" t="s">
        <v>51</v>
      </c>
      <c r="B141" s="1" t="s">
        <v>52</v>
      </c>
      <c r="C141" s="2">
        <v>1614</v>
      </c>
      <c r="D141" s="18">
        <v>41753</v>
      </c>
      <c r="E141" s="2">
        <v>84</v>
      </c>
      <c r="F141" s="11">
        <v>43</v>
      </c>
      <c r="G141" s="11">
        <v>38.5</v>
      </c>
      <c r="H141" s="2">
        <v>0</v>
      </c>
      <c r="I141" s="2" t="s">
        <v>9</v>
      </c>
      <c r="J141" s="2" t="s">
        <v>9</v>
      </c>
    </row>
    <row r="142" spans="1:10" x14ac:dyDescent="0.25">
      <c r="A142" s="2" t="s">
        <v>51</v>
      </c>
      <c r="B142" s="1" t="s">
        <v>52</v>
      </c>
      <c r="C142" s="2">
        <v>1614</v>
      </c>
      <c r="D142" s="18">
        <v>41957</v>
      </c>
      <c r="E142" s="2">
        <v>82</v>
      </c>
      <c r="F142" s="11">
        <v>34</v>
      </c>
      <c r="G142" s="11"/>
      <c r="H142" s="2"/>
      <c r="I142" s="2" t="s">
        <v>9</v>
      </c>
      <c r="J142" s="2" t="s">
        <v>9</v>
      </c>
    </row>
    <row r="143" spans="1:10" x14ac:dyDescent="0.25">
      <c r="A143" s="2" t="s">
        <v>51</v>
      </c>
      <c r="B143" s="1" t="s">
        <v>52</v>
      </c>
      <c r="C143" s="3">
        <v>1614</v>
      </c>
      <c r="D143" s="18">
        <v>42486</v>
      </c>
      <c r="E143" s="2">
        <v>91</v>
      </c>
      <c r="F143" s="15">
        <v>46</v>
      </c>
      <c r="G143" s="15">
        <v>43.5</v>
      </c>
      <c r="H143" s="2">
        <f>AVERAGE(0,5)</f>
        <v>2.5</v>
      </c>
      <c r="I143" s="2" t="s">
        <v>9</v>
      </c>
      <c r="J143" s="2" t="s">
        <v>9</v>
      </c>
    </row>
    <row r="144" spans="1:10" x14ac:dyDescent="0.25">
      <c r="A144" s="2" t="s">
        <v>51</v>
      </c>
      <c r="B144" s="1" t="s">
        <v>52</v>
      </c>
      <c r="C144" s="3">
        <v>1614</v>
      </c>
      <c r="D144" s="18">
        <v>42662</v>
      </c>
      <c r="E144" s="2">
        <v>77</v>
      </c>
      <c r="F144" s="11">
        <v>41</v>
      </c>
      <c r="G144" s="11"/>
      <c r="H144" s="2"/>
      <c r="I144" s="2">
        <v>0</v>
      </c>
      <c r="J144" s="2">
        <v>100</v>
      </c>
    </row>
    <row r="145" spans="1:10" x14ac:dyDescent="0.25">
      <c r="A145" s="2" t="s">
        <v>51</v>
      </c>
      <c r="B145" s="1" t="s">
        <v>52</v>
      </c>
      <c r="C145" s="3">
        <v>1614</v>
      </c>
      <c r="D145" s="20">
        <v>43193</v>
      </c>
      <c r="E145" s="2">
        <v>97</v>
      </c>
      <c r="F145" s="15">
        <v>28</v>
      </c>
      <c r="G145" s="11">
        <v>23</v>
      </c>
      <c r="H145" s="2">
        <v>0</v>
      </c>
      <c r="I145" s="2" t="s">
        <v>9</v>
      </c>
      <c r="J145" s="2" t="s">
        <v>9</v>
      </c>
    </row>
    <row r="146" spans="1:10" x14ac:dyDescent="0.25">
      <c r="A146" s="2" t="s">
        <v>51</v>
      </c>
      <c r="B146" s="1" t="s">
        <v>52</v>
      </c>
      <c r="C146" s="3">
        <v>1614</v>
      </c>
      <c r="D146" s="19">
        <v>43420</v>
      </c>
      <c r="E146" s="2">
        <v>92</v>
      </c>
      <c r="F146" s="11">
        <v>18</v>
      </c>
      <c r="G146" s="11"/>
      <c r="H146" s="2"/>
      <c r="I146" s="2" t="s">
        <v>9</v>
      </c>
      <c r="J146" s="2" t="s">
        <v>9</v>
      </c>
    </row>
    <row r="147" spans="1:10" x14ac:dyDescent="0.25">
      <c r="A147" s="2" t="s">
        <v>51</v>
      </c>
      <c r="B147" s="1" t="s">
        <v>52</v>
      </c>
      <c r="C147" s="3">
        <v>1614</v>
      </c>
      <c r="D147" s="18">
        <v>43917</v>
      </c>
      <c r="E147" s="2">
        <v>85</v>
      </c>
      <c r="F147" s="11">
        <v>31</v>
      </c>
      <c r="G147" s="11">
        <v>25.5</v>
      </c>
      <c r="H147" s="2">
        <v>0</v>
      </c>
      <c r="I147" s="2" t="s">
        <v>9</v>
      </c>
      <c r="J147" s="2" t="s">
        <v>9</v>
      </c>
    </row>
    <row r="148" spans="1:10" x14ac:dyDescent="0.25">
      <c r="A148" s="2" t="s">
        <v>51</v>
      </c>
      <c r="B148" s="1" t="s">
        <v>52</v>
      </c>
      <c r="C148" s="3">
        <v>1614</v>
      </c>
      <c r="D148" s="18">
        <v>44112</v>
      </c>
      <c r="E148" s="2">
        <v>73</v>
      </c>
      <c r="F148" s="11">
        <v>20</v>
      </c>
      <c r="G148" s="11"/>
      <c r="H148" s="2"/>
      <c r="I148" s="2" t="s">
        <v>9</v>
      </c>
      <c r="J148" s="2" t="s">
        <v>9</v>
      </c>
    </row>
    <row r="149" spans="1:10" x14ac:dyDescent="0.25">
      <c r="A149" s="2" t="s">
        <v>51</v>
      </c>
      <c r="B149" s="1" t="s">
        <v>52</v>
      </c>
      <c r="C149" s="3">
        <v>1614</v>
      </c>
      <c r="D149" s="18">
        <v>44897</v>
      </c>
      <c r="E149" s="2">
        <v>87</v>
      </c>
      <c r="F149" s="11">
        <v>23</v>
      </c>
      <c r="G149" s="2"/>
      <c r="H149" s="11">
        <v>0</v>
      </c>
      <c r="I149" s="2" t="s">
        <v>9</v>
      </c>
      <c r="J149" s="2" t="s">
        <v>9</v>
      </c>
    </row>
    <row r="150" spans="1:10" x14ac:dyDescent="0.25">
      <c r="A150" s="2" t="s">
        <v>51</v>
      </c>
      <c r="B150" s="1" t="s">
        <v>52</v>
      </c>
      <c r="C150" s="3">
        <v>1614</v>
      </c>
      <c r="D150" s="18">
        <v>45422</v>
      </c>
      <c r="E150" s="2">
        <v>83</v>
      </c>
      <c r="F150" s="11"/>
      <c r="G150" s="11"/>
      <c r="H150" s="2">
        <v>0</v>
      </c>
      <c r="I150" s="2" t="s">
        <v>9</v>
      </c>
      <c r="J150" s="2" t="s">
        <v>9</v>
      </c>
    </row>
    <row r="151" spans="1:10" x14ac:dyDescent="0.25">
      <c r="A151" s="2" t="s">
        <v>53</v>
      </c>
      <c r="B151" s="1" t="s">
        <v>54</v>
      </c>
      <c r="C151" s="3" t="s">
        <v>55</v>
      </c>
      <c r="D151" s="18">
        <v>41774</v>
      </c>
      <c r="E151" s="2">
        <v>64</v>
      </c>
      <c r="F151" s="11">
        <v>38</v>
      </c>
      <c r="G151" s="11">
        <v>35</v>
      </c>
      <c r="H151" s="2">
        <v>0</v>
      </c>
      <c r="I151" s="2">
        <v>4.1500000000000004</v>
      </c>
      <c r="J151" s="3">
        <v>50</v>
      </c>
    </row>
    <row r="152" spans="1:10" x14ac:dyDescent="0.25">
      <c r="A152" s="2" t="s">
        <v>53</v>
      </c>
      <c r="B152" s="1" t="s">
        <v>54</v>
      </c>
      <c r="C152" s="3" t="s">
        <v>55</v>
      </c>
      <c r="D152" s="18">
        <v>42010</v>
      </c>
      <c r="E152" s="2">
        <v>83</v>
      </c>
      <c r="F152" s="11">
        <v>32</v>
      </c>
      <c r="G152" s="11"/>
      <c r="H152" s="2"/>
      <c r="I152" s="2">
        <v>4.6100000000000003</v>
      </c>
      <c r="J152" s="3">
        <v>14.3</v>
      </c>
    </row>
    <row r="153" spans="1:10" x14ac:dyDescent="0.25">
      <c r="A153" s="2" t="s">
        <v>53</v>
      </c>
      <c r="B153" s="1" t="s">
        <v>54</v>
      </c>
      <c r="C153" s="3" t="s">
        <v>55</v>
      </c>
      <c r="D153" s="18" t="s">
        <v>56</v>
      </c>
      <c r="E153" s="2">
        <v>78</v>
      </c>
      <c r="F153" s="11">
        <v>41</v>
      </c>
      <c r="G153" s="11">
        <v>31</v>
      </c>
      <c r="H153" s="2">
        <v>0</v>
      </c>
      <c r="I153" s="2" t="s">
        <v>9</v>
      </c>
      <c r="J153" s="2" t="s">
        <v>9</v>
      </c>
    </row>
    <row r="154" spans="1:10" x14ac:dyDescent="0.25">
      <c r="A154" s="2" t="s">
        <v>53</v>
      </c>
      <c r="B154" s="1" t="s">
        <v>54</v>
      </c>
      <c r="C154" s="3" t="s">
        <v>55</v>
      </c>
      <c r="D154" s="18">
        <v>42704</v>
      </c>
      <c r="E154" s="2">
        <v>74</v>
      </c>
      <c r="F154" s="11">
        <v>21</v>
      </c>
      <c r="G154" s="11"/>
      <c r="H154" s="2">
        <v>0</v>
      </c>
      <c r="I154" s="2" t="s">
        <v>9</v>
      </c>
      <c r="J154" s="2" t="s">
        <v>9</v>
      </c>
    </row>
    <row r="155" spans="1:10" x14ac:dyDescent="0.25">
      <c r="A155" s="2" t="s">
        <v>53</v>
      </c>
      <c r="B155" s="1" t="s">
        <v>54</v>
      </c>
      <c r="C155" s="3" t="s">
        <v>55</v>
      </c>
      <c r="D155" s="20">
        <v>43242</v>
      </c>
      <c r="E155" s="2">
        <v>107</v>
      </c>
      <c r="F155" s="11">
        <v>22</v>
      </c>
      <c r="G155" s="11">
        <v>26.5</v>
      </c>
      <c r="H155" s="2">
        <f>AVERAGE(4.4,0)</f>
        <v>2.2000000000000002</v>
      </c>
      <c r="I155" s="2" t="s">
        <v>9</v>
      </c>
      <c r="J155" s="2" t="s">
        <v>9</v>
      </c>
    </row>
    <row r="156" spans="1:10" x14ac:dyDescent="0.25">
      <c r="A156" s="2" t="s">
        <v>53</v>
      </c>
      <c r="B156" s="1" t="s">
        <v>54</v>
      </c>
      <c r="C156" s="3" t="s">
        <v>55</v>
      </c>
      <c r="D156" s="20">
        <v>43475</v>
      </c>
      <c r="E156" s="2">
        <v>96</v>
      </c>
      <c r="F156" s="11">
        <v>31</v>
      </c>
      <c r="G156" s="11"/>
      <c r="H156" s="2"/>
      <c r="I156" s="2" t="s">
        <v>9</v>
      </c>
      <c r="J156" s="2" t="s">
        <v>9</v>
      </c>
    </row>
    <row r="157" spans="1:10" x14ac:dyDescent="0.25">
      <c r="A157" s="2" t="s">
        <v>53</v>
      </c>
      <c r="B157" s="1" t="s">
        <v>54</v>
      </c>
      <c r="C157" s="3" t="s">
        <v>55</v>
      </c>
      <c r="D157" s="18">
        <v>44265</v>
      </c>
      <c r="E157" s="2">
        <v>89</v>
      </c>
      <c r="F157" s="11">
        <v>35</v>
      </c>
      <c r="G157" s="11"/>
      <c r="H157" s="2">
        <v>0</v>
      </c>
      <c r="I157" s="2" t="s">
        <v>9</v>
      </c>
      <c r="J157" s="2" t="s">
        <v>9</v>
      </c>
    </row>
    <row r="158" spans="1:10" x14ac:dyDescent="0.25">
      <c r="A158" s="2" t="s">
        <v>53</v>
      </c>
      <c r="B158" s="1" t="s">
        <v>54</v>
      </c>
      <c r="C158" s="3" t="s">
        <v>55</v>
      </c>
      <c r="D158" s="18">
        <v>45421</v>
      </c>
      <c r="E158" s="2">
        <v>47</v>
      </c>
      <c r="F158" s="11"/>
      <c r="G158" s="11"/>
      <c r="H158" s="2">
        <v>0</v>
      </c>
      <c r="I158" s="2" t="s">
        <v>9</v>
      </c>
      <c r="J158" s="2" t="s">
        <v>9</v>
      </c>
    </row>
    <row r="159" spans="1:10" x14ac:dyDescent="0.25">
      <c r="A159" s="2" t="s">
        <v>59</v>
      </c>
      <c r="B159" s="1" t="s">
        <v>57</v>
      </c>
      <c r="C159" s="2" t="s">
        <v>58</v>
      </c>
      <c r="D159" s="18">
        <v>41760</v>
      </c>
      <c r="E159" s="2">
        <v>75</v>
      </c>
      <c r="F159" s="11">
        <v>42</v>
      </c>
      <c r="G159" s="11">
        <v>37</v>
      </c>
      <c r="H159" s="2">
        <f>AVERAGE(5,0)</f>
        <v>2.5</v>
      </c>
      <c r="I159" s="2">
        <v>1.39</v>
      </c>
      <c r="J159" s="2">
        <v>58.6</v>
      </c>
    </row>
    <row r="160" spans="1:10" x14ac:dyDescent="0.25">
      <c r="A160" s="2" t="s">
        <v>59</v>
      </c>
      <c r="B160" s="1" t="s">
        <v>57</v>
      </c>
      <c r="C160" s="2" t="s">
        <v>58</v>
      </c>
      <c r="D160" s="18">
        <v>41921</v>
      </c>
      <c r="E160" s="2">
        <v>66</v>
      </c>
      <c r="F160" s="11">
        <v>32</v>
      </c>
      <c r="G160" s="11"/>
      <c r="H160" s="2"/>
      <c r="I160" s="2">
        <v>1.57</v>
      </c>
      <c r="J160" s="2">
        <v>55</v>
      </c>
    </row>
    <row r="161" spans="1:10" x14ac:dyDescent="0.25">
      <c r="A161" s="2" t="s">
        <v>59</v>
      </c>
      <c r="B161" s="1" t="s">
        <v>57</v>
      </c>
      <c r="C161" s="2" t="s">
        <v>58</v>
      </c>
      <c r="D161" s="18">
        <v>42417</v>
      </c>
      <c r="E161" s="2">
        <v>80</v>
      </c>
      <c r="F161" s="11">
        <v>60</v>
      </c>
      <c r="G161" s="11">
        <v>55</v>
      </c>
      <c r="H161" s="2">
        <f>AVERAGE(8.6, 0)</f>
        <v>4.3</v>
      </c>
      <c r="I161" s="2">
        <v>0.61</v>
      </c>
      <c r="J161" s="2">
        <v>80</v>
      </c>
    </row>
    <row r="162" spans="1:10" x14ac:dyDescent="0.25">
      <c r="A162" s="2" t="s">
        <v>59</v>
      </c>
      <c r="B162" s="1" t="s">
        <v>57</v>
      </c>
      <c r="C162" s="2" t="s">
        <v>58</v>
      </c>
      <c r="D162" s="18">
        <v>42683</v>
      </c>
      <c r="E162" s="2">
        <v>76</v>
      </c>
      <c r="F162" s="11">
        <v>50</v>
      </c>
      <c r="G162" s="11"/>
      <c r="H162" s="2"/>
      <c r="I162" s="2">
        <v>0.18</v>
      </c>
      <c r="J162" s="2">
        <v>96.2</v>
      </c>
    </row>
    <row r="163" spans="1:10" x14ac:dyDescent="0.25">
      <c r="A163" s="2" t="s">
        <v>59</v>
      </c>
      <c r="B163" s="1" t="s">
        <v>57</v>
      </c>
      <c r="C163" s="2" t="s">
        <v>58</v>
      </c>
      <c r="D163" s="20">
        <v>43186</v>
      </c>
      <c r="E163" s="2">
        <v>87</v>
      </c>
      <c r="F163" s="11">
        <v>48</v>
      </c>
      <c r="G163" s="11">
        <v>46</v>
      </c>
      <c r="H163" s="2">
        <f>AVERAGE(5,6.2)</f>
        <v>5.6</v>
      </c>
      <c r="I163" s="2">
        <v>1.3</v>
      </c>
      <c r="J163" s="2">
        <v>62.5</v>
      </c>
    </row>
    <row r="164" spans="1:10" x14ac:dyDescent="0.25">
      <c r="A164" s="2" t="s">
        <v>59</v>
      </c>
      <c r="B164" s="1" t="s">
        <v>57</v>
      </c>
      <c r="C164" s="2" t="s">
        <v>58</v>
      </c>
      <c r="D164" s="20">
        <v>43402</v>
      </c>
      <c r="E164" s="2">
        <v>86</v>
      </c>
      <c r="F164" s="11">
        <v>44</v>
      </c>
      <c r="G164" s="11"/>
      <c r="H164" s="2"/>
      <c r="I164" s="2">
        <v>0.53</v>
      </c>
      <c r="J164" s="2">
        <v>80</v>
      </c>
    </row>
    <row r="165" spans="1:10" x14ac:dyDescent="0.25">
      <c r="A165" s="2" t="s">
        <v>59</v>
      </c>
      <c r="B165" s="1" t="s">
        <v>57</v>
      </c>
      <c r="C165" s="2" t="s">
        <v>58</v>
      </c>
      <c r="D165" s="18">
        <v>43874</v>
      </c>
      <c r="E165" s="2">
        <v>88</v>
      </c>
      <c r="F165" s="11">
        <v>36</v>
      </c>
      <c r="G165" s="11">
        <v>38.5</v>
      </c>
      <c r="H165" s="2">
        <f>AVERAGE(0,2)</f>
        <v>1</v>
      </c>
      <c r="I165" s="2">
        <v>1.2</v>
      </c>
      <c r="J165" s="2">
        <v>65</v>
      </c>
    </row>
    <row r="166" spans="1:10" x14ac:dyDescent="0.25">
      <c r="A166" s="2" t="s">
        <v>59</v>
      </c>
      <c r="B166" s="1" t="s">
        <v>57</v>
      </c>
      <c r="C166" s="2" t="s">
        <v>58</v>
      </c>
      <c r="D166" s="18">
        <v>44140</v>
      </c>
      <c r="E166" s="2">
        <v>72</v>
      </c>
      <c r="F166" s="11">
        <v>41</v>
      </c>
      <c r="G166" s="11"/>
      <c r="H166" s="2"/>
      <c r="I166" s="2">
        <v>0.67</v>
      </c>
      <c r="J166" s="2">
        <v>80</v>
      </c>
    </row>
    <row r="167" spans="1:10" x14ac:dyDescent="0.25">
      <c r="A167" s="2" t="s">
        <v>59</v>
      </c>
      <c r="B167" s="1" t="s">
        <v>57</v>
      </c>
      <c r="C167" s="2" t="s">
        <v>58</v>
      </c>
      <c r="D167" s="18">
        <v>44897</v>
      </c>
      <c r="E167" s="2">
        <v>58</v>
      </c>
      <c r="F167" s="11">
        <v>43</v>
      </c>
      <c r="G167" s="11"/>
      <c r="H167" s="2">
        <v>0</v>
      </c>
      <c r="I167" s="2">
        <v>0</v>
      </c>
      <c r="J167" s="2">
        <v>100</v>
      </c>
    </row>
    <row r="168" spans="1:10" x14ac:dyDescent="0.25">
      <c r="A168" s="2" t="s">
        <v>59</v>
      </c>
      <c r="B168" s="1" t="s">
        <v>57</v>
      </c>
      <c r="C168" s="2" t="s">
        <v>58</v>
      </c>
      <c r="D168" s="18">
        <v>45421</v>
      </c>
      <c r="E168" s="2">
        <v>55</v>
      </c>
      <c r="F168" s="11"/>
      <c r="G168" s="11"/>
      <c r="H168" s="2">
        <v>0</v>
      </c>
      <c r="I168" s="2">
        <v>0.35</v>
      </c>
      <c r="J168" s="2">
        <v>82.6</v>
      </c>
    </row>
    <row r="169" spans="1:10" x14ac:dyDescent="0.25">
      <c r="A169" s="2" t="s">
        <v>60</v>
      </c>
      <c r="B169" s="1" t="s">
        <v>61</v>
      </c>
      <c r="C169" s="3">
        <v>1475</v>
      </c>
      <c r="D169" s="18">
        <v>42101</v>
      </c>
      <c r="E169" s="2">
        <v>101</v>
      </c>
      <c r="F169" s="11">
        <v>55</v>
      </c>
      <c r="G169" s="11"/>
      <c r="H169" s="2">
        <v>0</v>
      </c>
      <c r="I169" s="2">
        <v>2.77</v>
      </c>
      <c r="J169" s="2">
        <v>33.299999999999997</v>
      </c>
    </row>
    <row r="170" spans="1:10" x14ac:dyDescent="0.25">
      <c r="A170" s="2" t="s">
        <v>60</v>
      </c>
      <c r="B170" s="1" t="s">
        <v>61</v>
      </c>
      <c r="C170" s="2">
        <f>[1]SCI!$D$12</f>
        <v>1475</v>
      </c>
      <c r="D170" s="18">
        <v>43075</v>
      </c>
      <c r="E170" s="2">
        <v>107</v>
      </c>
      <c r="F170" s="11">
        <v>52</v>
      </c>
      <c r="G170" s="11">
        <v>48.5</v>
      </c>
      <c r="H170" s="3">
        <v>0</v>
      </c>
      <c r="I170" s="2" t="s">
        <v>9</v>
      </c>
      <c r="J170" s="2" t="s">
        <v>9</v>
      </c>
    </row>
    <row r="171" spans="1:10" x14ac:dyDescent="0.25">
      <c r="A171" s="2" t="s">
        <v>60</v>
      </c>
      <c r="B171" s="1" t="s">
        <v>61</v>
      </c>
      <c r="C171" s="2">
        <f>[1]SCI!$D$12</f>
        <v>1475</v>
      </c>
      <c r="D171" s="18">
        <v>43406</v>
      </c>
      <c r="E171" s="2">
        <v>105</v>
      </c>
      <c r="F171" s="11">
        <v>45</v>
      </c>
      <c r="G171" s="11"/>
      <c r="H171" s="3">
        <v>0</v>
      </c>
      <c r="I171" s="2" t="s">
        <v>9</v>
      </c>
      <c r="J171" s="2" t="s">
        <v>9</v>
      </c>
    </row>
    <row r="172" spans="1:10" x14ac:dyDescent="0.25">
      <c r="A172" s="2" t="s">
        <v>60</v>
      </c>
      <c r="B172" s="1" t="s">
        <v>61</v>
      </c>
      <c r="C172" s="2">
        <f>[1]SCI!$D$12</f>
        <v>1475</v>
      </c>
      <c r="D172" s="18">
        <v>43916</v>
      </c>
      <c r="E172" s="2">
        <v>96</v>
      </c>
      <c r="F172" s="11">
        <v>44</v>
      </c>
      <c r="G172" s="11">
        <v>55</v>
      </c>
      <c r="H172" s="2">
        <f>AVERAGE(14,0)</f>
        <v>7</v>
      </c>
      <c r="I172" s="2" t="s">
        <v>9</v>
      </c>
      <c r="J172" s="2" t="s">
        <v>9</v>
      </c>
    </row>
    <row r="173" spans="1:10" x14ac:dyDescent="0.25">
      <c r="A173" s="2" t="s">
        <v>60</v>
      </c>
      <c r="B173" s="1" t="s">
        <v>61</v>
      </c>
      <c r="C173" s="2">
        <f>[1]SCI!$D$12</f>
        <v>1475</v>
      </c>
      <c r="D173" s="18">
        <v>44208</v>
      </c>
      <c r="E173" s="2">
        <v>121</v>
      </c>
      <c r="F173" s="11">
        <v>66</v>
      </c>
      <c r="G173" s="11"/>
      <c r="H173" s="2"/>
      <c r="I173" s="2" t="s">
        <v>9</v>
      </c>
      <c r="J173" s="2" t="s">
        <v>9</v>
      </c>
    </row>
    <row r="174" spans="1:10" x14ac:dyDescent="0.25">
      <c r="A174" s="2" t="s">
        <v>60</v>
      </c>
      <c r="B174" s="1" t="s">
        <v>61</v>
      </c>
      <c r="C174" s="2">
        <f>[1]SCI!$D$12</f>
        <v>1475</v>
      </c>
      <c r="D174" s="18">
        <v>44871</v>
      </c>
      <c r="E174" s="2">
        <v>112</v>
      </c>
      <c r="F174" s="11">
        <v>40</v>
      </c>
      <c r="G174" s="11"/>
      <c r="H174" s="2">
        <v>0</v>
      </c>
      <c r="I174" s="2" t="s">
        <v>9</v>
      </c>
      <c r="J174" s="2" t="s">
        <v>9</v>
      </c>
    </row>
    <row r="175" spans="1:10" x14ac:dyDescent="0.25">
      <c r="A175" s="2" t="s">
        <v>60</v>
      </c>
      <c r="B175" s="1" t="s">
        <v>61</v>
      </c>
      <c r="C175" s="2">
        <f>[1]SCI!$D$12</f>
        <v>1475</v>
      </c>
      <c r="D175" s="18">
        <v>45412</v>
      </c>
      <c r="E175" s="2">
        <v>101</v>
      </c>
      <c r="F175" s="11"/>
      <c r="G175" s="11"/>
      <c r="H175" s="2">
        <v>0</v>
      </c>
      <c r="I175" s="2" t="s">
        <v>9</v>
      </c>
      <c r="J175" s="2" t="s">
        <v>9</v>
      </c>
    </row>
    <row r="176" spans="1:10" x14ac:dyDescent="0.25">
      <c r="A176" s="2" t="s">
        <v>62</v>
      </c>
      <c r="B176" s="2" t="s">
        <v>63</v>
      </c>
      <c r="C176" s="2">
        <v>1641</v>
      </c>
      <c r="D176" s="18">
        <v>42125</v>
      </c>
      <c r="E176" s="2">
        <v>68</v>
      </c>
      <c r="F176" s="11">
        <v>12</v>
      </c>
      <c r="G176" s="11">
        <v>16</v>
      </c>
      <c r="H176" s="2">
        <f>AVERAGE(32,0)</f>
        <v>16</v>
      </c>
      <c r="I176" s="2">
        <v>3.08</v>
      </c>
      <c r="J176" s="2">
        <v>32.6</v>
      </c>
    </row>
    <row r="177" spans="1:10" x14ac:dyDescent="0.25">
      <c r="A177" s="2" t="s">
        <v>62</v>
      </c>
      <c r="B177" s="2" t="s">
        <v>63</v>
      </c>
      <c r="C177" s="2">
        <v>1641</v>
      </c>
      <c r="D177" s="18">
        <v>42346</v>
      </c>
      <c r="E177" s="2">
        <v>62</v>
      </c>
      <c r="F177" s="11">
        <v>20</v>
      </c>
      <c r="G177" s="11"/>
      <c r="H177" s="2"/>
      <c r="I177" s="2">
        <v>2.2200000000000002</v>
      </c>
      <c r="J177" s="2">
        <v>54.8</v>
      </c>
    </row>
    <row r="178" spans="1:10" x14ac:dyDescent="0.25">
      <c r="D178" s="21"/>
    </row>
    <row r="179" spans="1:10" x14ac:dyDescent="0.25">
      <c r="D179" s="1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449A-BB4A-479F-BD61-2F06A409D701}">
  <dimension ref="A1:E333"/>
  <sheetViews>
    <sheetView tabSelected="1" zoomScale="115" zoomScaleNormal="115" workbookViewId="0">
      <selection activeCell="E2" sqref="E2"/>
    </sheetView>
  </sheetViews>
  <sheetFormatPr defaultColWidth="9.140625" defaultRowHeight="15" x14ac:dyDescent="0.25"/>
  <cols>
    <col min="1" max="1" width="13.85546875" style="26" customWidth="1"/>
    <col min="2" max="2" width="10.140625" style="26" bestFit="1" customWidth="1"/>
    <col min="3" max="3" width="4.42578125" style="26" bestFit="1" customWidth="1"/>
    <col min="4" max="4" width="27" style="26" bestFit="1" customWidth="1"/>
    <col min="5" max="5" width="11" style="26" bestFit="1" customWidth="1"/>
    <col min="6" max="16384" width="9.140625" style="26"/>
  </cols>
  <sheetData>
    <row r="1" spans="1:5" x14ac:dyDescent="0.25">
      <c r="A1" s="26" t="s">
        <v>68</v>
      </c>
      <c r="B1" s="26" t="s">
        <v>66</v>
      </c>
      <c r="C1" s="26" t="s">
        <v>99</v>
      </c>
      <c r="D1" s="26" t="s">
        <v>70</v>
      </c>
      <c r="E1" s="26" t="s">
        <v>167</v>
      </c>
    </row>
    <row r="2" spans="1:5" x14ac:dyDescent="0.25">
      <c r="A2" s="26" t="s">
        <v>31</v>
      </c>
      <c r="B2" s="27">
        <v>44995</v>
      </c>
      <c r="C2" s="30">
        <v>1</v>
      </c>
      <c r="D2" s="25" t="s">
        <v>71</v>
      </c>
      <c r="E2" s="25">
        <v>12</v>
      </c>
    </row>
    <row r="3" spans="1:5" x14ac:dyDescent="0.25">
      <c r="A3" s="26" t="s">
        <v>31</v>
      </c>
      <c r="B3" s="27">
        <v>44995</v>
      </c>
      <c r="C3" s="30">
        <v>1</v>
      </c>
      <c r="D3" s="25" t="s">
        <v>72</v>
      </c>
      <c r="E3" s="25">
        <v>2</v>
      </c>
    </row>
    <row r="4" spans="1:5" x14ac:dyDescent="0.25">
      <c r="A4" s="26" t="s">
        <v>31</v>
      </c>
      <c r="B4" s="27">
        <v>44995</v>
      </c>
      <c r="C4" s="30">
        <v>1</v>
      </c>
      <c r="D4" s="25" t="s">
        <v>73</v>
      </c>
      <c r="E4" s="25">
        <v>1</v>
      </c>
    </row>
    <row r="5" spans="1:5" x14ac:dyDescent="0.25">
      <c r="A5" s="26" t="s">
        <v>31</v>
      </c>
      <c r="B5" s="27">
        <v>44995</v>
      </c>
      <c r="C5" s="30">
        <v>1</v>
      </c>
      <c r="D5" s="25" t="s">
        <v>74</v>
      </c>
      <c r="E5" s="25">
        <v>3</v>
      </c>
    </row>
    <row r="6" spans="1:5" x14ac:dyDescent="0.25">
      <c r="A6" s="26" t="s">
        <v>31</v>
      </c>
      <c r="B6" s="27">
        <v>44995</v>
      </c>
      <c r="C6" s="30">
        <v>1</v>
      </c>
      <c r="D6" s="25" t="s">
        <v>87</v>
      </c>
      <c r="E6" s="25">
        <v>1</v>
      </c>
    </row>
    <row r="7" spans="1:5" x14ac:dyDescent="0.25">
      <c r="A7" s="26" t="s">
        <v>31</v>
      </c>
      <c r="B7" s="27">
        <v>44995</v>
      </c>
      <c r="C7" s="30">
        <v>1</v>
      </c>
      <c r="D7" s="25" t="s">
        <v>75</v>
      </c>
      <c r="E7" s="25">
        <v>1</v>
      </c>
    </row>
    <row r="8" spans="1:5" x14ac:dyDescent="0.25">
      <c r="A8" s="26" t="s">
        <v>31</v>
      </c>
      <c r="B8" s="27">
        <v>44995</v>
      </c>
      <c r="C8" s="30">
        <v>1</v>
      </c>
      <c r="D8" s="25" t="s">
        <v>88</v>
      </c>
      <c r="E8" s="25">
        <v>26</v>
      </c>
    </row>
    <row r="9" spans="1:5" x14ac:dyDescent="0.25">
      <c r="A9" s="26" t="s">
        <v>31</v>
      </c>
      <c r="B9" s="27">
        <v>44995</v>
      </c>
      <c r="C9" s="30">
        <v>1</v>
      </c>
      <c r="D9" s="25" t="s">
        <v>76</v>
      </c>
      <c r="E9" s="25">
        <v>1</v>
      </c>
    </row>
    <row r="10" spans="1:5" x14ac:dyDescent="0.25">
      <c r="A10" s="26" t="s">
        <v>31</v>
      </c>
      <c r="B10" s="27">
        <v>44995</v>
      </c>
      <c r="C10" s="30">
        <v>1</v>
      </c>
      <c r="D10" s="25" t="s">
        <v>77</v>
      </c>
      <c r="E10" s="25">
        <v>1</v>
      </c>
    </row>
    <row r="11" spans="1:5" x14ac:dyDescent="0.25">
      <c r="A11" s="26" t="s">
        <v>31</v>
      </c>
      <c r="B11" s="27">
        <v>44995</v>
      </c>
      <c r="C11" s="30">
        <v>1</v>
      </c>
      <c r="D11" s="25" t="s">
        <v>89</v>
      </c>
      <c r="E11" s="25">
        <v>1</v>
      </c>
    </row>
    <row r="12" spans="1:5" x14ac:dyDescent="0.25">
      <c r="A12" s="26" t="s">
        <v>31</v>
      </c>
      <c r="B12" s="27">
        <v>44995</v>
      </c>
      <c r="C12" s="30">
        <v>1</v>
      </c>
      <c r="D12" s="25" t="s">
        <v>78</v>
      </c>
      <c r="E12" s="25">
        <v>3</v>
      </c>
    </row>
    <row r="13" spans="1:5" x14ac:dyDescent="0.25">
      <c r="A13" s="26" t="s">
        <v>31</v>
      </c>
      <c r="B13" s="27">
        <v>44995</v>
      </c>
      <c r="C13" s="30">
        <v>1</v>
      </c>
      <c r="D13" s="25" t="s">
        <v>90</v>
      </c>
      <c r="E13" s="25">
        <v>10</v>
      </c>
    </row>
    <row r="14" spans="1:5" x14ac:dyDescent="0.25">
      <c r="A14" s="26" t="s">
        <v>31</v>
      </c>
      <c r="B14" s="27">
        <v>44995</v>
      </c>
      <c r="C14" s="30">
        <v>1</v>
      </c>
      <c r="D14" s="25" t="s">
        <v>91</v>
      </c>
      <c r="E14" s="25">
        <v>3</v>
      </c>
    </row>
    <row r="15" spans="1:5" x14ac:dyDescent="0.25">
      <c r="A15" s="26" t="s">
        <v>31</v>
      </c>
      <c r="B15" s="27">
        <v>44995</v>
      </c>
      <c r="C15" s="30">
        <v>1</v>
      </c>
      <c r="D15" s="25" t="s">
        <v>92</v>
      </c>
      <c r="E15" s="25">
        <v>7</v>
      </c>
    </row>
    <row r="16" spans="1:5" x14ac:dyDescent="0.25">
      <c r="A16" s="26" t="s">
        <v>31</v>
      </c>
      <c r="B16" s="27">
        <v>44995</v>
      </c>
      <c r="C16" s="30">
        <v>1</v>
      </c>
      <c r="D16" s="25" t="s">
        <v>93</v>
      </c>
      <c r="E16" s="25">
        <v>21</v>
      </c>
    </row>
    <row r="17" spans="1:5" x14ac:dyDescent="0.25">
      <c r="A17" s="26" t="s">
        <v>31</v>
      </c>
      <c r="B17" s="27">
        <v>44995</v>
      </c>
      <c r="C17" s="30">
        <v>1</v>
      </c>
      <c r="D17" s="25" t="s">
        <v>79</v>
      </c>
      <c r="E17" s="25">
        <v>1</v>
      </c>
    </row>
    <row r="18" spans="1:5" x14ac:dyDescent="0.25">
      <c r="A18" s="26" t="s">
        <v>31</v>
      </c>
      <c r="B18" s="27">
        <v>44995</v>
      </c>
      <c r="C18" s="30">
        <v>1</v>
      </c>
      <c r="D18" s="25" t="s">
        <v>80</v>
      </c>
      <c r="E18" s="25">
        <v>1</v>
      </c>
    </row>
    <row r="19" spans="1:5" x14ac:dyDescent="0.25">
      <c r="A19" s="26" t="s">
        <v>31</v>
      </c>
      <c r="B19" s="27">
        <v>44995</v>
      </c>
      <c r="C19" s="30">
        <v>1</v>
      </c>
      <c r="D19" s="25" t="s">
        <v>81</v>
      </c>
      <c r="E19" s="25">
        <v>32</v>
      </c>
    </row>
    <row r="20" spans="1:5" x14ac:dyDescent="0.25">
      <c r="A20" s="26" t="s">
        <v>31</v>
      </c>
      <c r="B20" s="27">
        <v>44995</v>
      </c>
      <c r="C20" s="30">
        <v>1</v>
      </c>
      <c r="D20" s="25" t="s">
        <v>94</v>
      </c>
      <c r="E20" s="25">
        <v>2</v>
      </c>
    </row>
    <row r="21" spans="1:5" x14ac:dyDescent="0.25">
      <c r="A21" s="26" t="s">
        <v>31</v>
      </c>
      <c r="B21" s="27">
        <v>44995</v>
      </c>
      <c r="C21" s="30">
        <v>1</v>
      </c>
      <c r="D21" s="25" t="s">
        <v>95</v>
      </c>
      <c r="E21" s="25">
        <v>9</v>
      </c>
    </row>
    <row r="22" spans="1:5" x14ac:dyDescent="0.25">
      <c r="A22" s="26" t="s">
        <v>31</v>
      </c>
      <c r="B22" s="27">
        <v>44995</v>
      </c>
      <c r="C22" s="30">
        <v>1</v>
      </c>
      <c r="D22" s="25" t="s">
        <v>96</v>
      </c>
      <c r="E22" s="25">
        <v>1</v>
      </c>
    </row>
    <row r="23" spans="1:5" x14ac:dyDescent="0.25">
      <c r="A23" s="26" t="s">
        <v>31</v>
      </c>
      <c r="B23" s="27">
        <v>44995</v>
      </c>
      <c r="C23" s="30">
        <v>1</v>
      </c>
      <c r="D23" s="25" t="s">
        <v>82</v>
      </c>
      <c r="E23" s="25">
        <v>1</v>
      </c>
    </row>
    <row r="24" spans="1:5" x14ac:dyDescent="0.25">
      <c r="A24" s="26" t="s">
        <v>31</v>
      </c>
      <c r="B24" s="27">
        <v>44995</v>
      </c>
      <c r="C24" s="30">
        <v>1</v>
      </c>
      <c r="D24" s="25" t="s">
        <v>97</v>
      </c>
      <c r="E24" s="25">
        <v>1</v>
      </c>
    </row>
    <row r="25" spans="1:5" x14ac:dyDescent="0.25">
      <c r="A25" s="26" t="s">
        <v>31</v>
      </c>
      <c r="B25" s="27">
        <v>44995</v>
      </c>
      <c r="C25" s="31">
        <v>2</v>
      </c>
      <c r="D25" s="28" t="s">
        <v>71</v>
      </c>
      <c r="E25" s="28">
        <v>10</v>
      </c>
    </row>
    <row r="26" spans="1:5" x14ac:dyDescent="0.25">
      <c r="A26" s="26" t="s">
        <v>31</v>
      </c>
      <c r="B26" s="27">
        <v>44995</v>
      </c>
      <c r="C26" s="31">
        <v>2</v>
      </c>
      <c r="D26" s="28" t="s">
        <v>83</v>
      </c>
      <c r="E26" s="28">
        <v>3</v>
      </c>
    </row>
    <row r="27" spans="1:5" x14ac:dyDescent="0.25">
      <c r="A27" s="26" t="s">
        <v>31</v>
      </c>
      <c r="B27" s="27">
        <v>44995</v>
      </c>
      <c r="C27" s="31">
        <v>2</v>
      </c>
      <c r="D27" s="28" t="s">
        <v>72</v>
      </c>
      <c r="E27" s="28">
        <v>1</v>
      </c>
    </row>
    <row r="28" spans="1:5" x14ac:dyDescent="0.25">
      <c r="A28" s="26" t="s">
        <v>31</v>
      </c>
      <c r="B28" s="27">
        <v>44995</v>
      </c>
      <c r="C28" s="31">
        <v>2</v>
      </c>
      <c r="D28" s="28" t="s">
        <v>84</v>
      </c>
      <c r="E28" s="28">
        <v>2</v>
      </c>
    </row>
    <row r="29" spans="1:5" x14ac:dyDescent="0.25">
      <c r="A29" s="26" t="s">
        <v>31</v>
      </c>
      <c r="B29" s="27">
        <v>44995</v>
      </c>
      <c r="C29" s="31">
        <v>2</v>
      </c>
      <c r="D29" s="28" t="s">
        <v>73</v>
      </c>
      <c r="E29" s="28">
        <v>1</v>
      </c>
    </row>
    <row r="30" spans="1:5" x14ac:dyDescent="0.25">
      <c r="A30" s="26" t="s">
        <v>31</v>
      </c>
      <c r="B30" s="27">
        <v>44995</v>
      </c>
      <c r="C30" s="31">
        <v>2</v>
      </c>
      <c r="D30" s="28" t="s">
        <v>74</v>
      </c>
      <c r="E30" s="28">
        <v>2</v>
      </c>
    </row>
    <row r="31" spans="1:5" x14ac:dyDescent="0.25">
      <c r="A31" s="26" t="s">
        <v>31</v>
      </c>
      <c r="B31" s="27">
        <v>44995</v>
      </c>
      <c r="C31" s="31">
        <v>2</v>
      </c>
      <c r="D31" s="28" t="s">
        <v>88</v>
      </c>
      <c r="E31" s="28">
        <v>36</v>
      </c>
    </row>
    <row r="32" spans="1:5" x14ac:dyDescent="0.25">
      <c r="A32" s="26" t="s">
        <v>31</v>
      </c>
      <c r="B32" s="27">
        <v>44995</v>
      </c>
      <c r="C32" s="31">
        <v>2</v>
      </c>
      <c r="D32" s="28" t="s">
        <v>76</v>
      </c>
      <c r="E32" s="28">
        <v>2</v>
      </c>
    </row>
    <row r="33" spans="1:5" x14ac:dyDescent="0.25">
      <c r="A33" s="26" t="s">
        <v>31</v>
      </c>
      <c r="B33" s="27">
        <v>44995</v>
      </c>
      <c r="C33" s="31">
        <v>2</v>
      </c>
      <c r="D33" s="28" t="s">
        <v>85</v>
      </c>
      <c r="E33" s="28">
        <v>2</v>
      </c>
    </row>
    <row r="34" spans="1:5" x14ac:dyDescent="0.25">
      <c r="A34" s="26" t="s">
        <v>31</v>
      </c>
      <c r="B34" s="27">
        <v>44995</v>
      </c>
      <c r="C34" s="31">
        <v>2</v>
      </c>
      <c r="D34" s="28" t="s">
        <v>89</v>
      </c>
      <c r="E34" s="28">
        <v>1</v>
      </c>
    </row>
    <row r="35" spans="1:5" x14ac:dyDescent="0.25">
      <c r="A35" s="26" t="s">
        <v>31</v>
      </c>
      <c r="B35" s="27">
        <v>44995</v>
      </c>
      <c r="C35" s="31">
        <v>2</v>
      </c>
      <c r="D35" s="28" t="s">
        <v>90</v>
      </c>
      <c r="E35" s="28">
        <v>16</v>
      </c>
    </row>
    <row r="36" spans="1:5" x14ac:dyDescent="0.25">
      <c r="A36" s="26" t="s">
        <v>31</v>
      </c>
      <c r="B36" s="27">
        <v>44995</v>
      </c>
      <c r="C36" s="31">
        <v>2</v>
      </c>
      <c r="D36" s="28" t="s">
        <v>91</v>
      </c>
      <c r="E36" s="28">
        <v>4</v>
      </c>
    </row>
    <row r="37" spans="1:5" x14ac:dyDescent="0.25">
      <c r="A37" s="26" t="s">
        <v>31</v>
      </c>
      <c r="B37" s="27">
        <v>44995</v>
      </c>
      <c r="C37" s="31">
        <v>2</v>
      </c>
      <c r="D37" s="28" t="s">
        <v>92</v>
      </c>
      <c r="E37" s="28">
        <v>10</v>
      </c>
    </row>
    <row r="38" spans="1:5" x14ac:dyDescent="0.25">
      <c r="A38" s="26" t="s">
        <v>31</v>
      </c>
      <c r="B38" s="27">
        <v>44995</v>
      </c>
      <c r="C38" s="31">
        <v>2</v>
      </c>
      <c r="D38" s="28" t="s">
        <v>93</v>
      </c>
      <c r="E38" s="28">
        <v>15</v>
      </c>
    </row>
    <row r="39" spans="1:5" x14ac:dyDescent="0.25">
      <c r="A39" s="26" t="s">
        <v>31</v>
      </c>
      <c r="B39" s="27">
        <v>44995</v>
      </c>
      <c r="C39" s="31">
        <v>2</v>
      </c>
      <c r="D39" s="28" t="s">
        <v>80</v>
      </c>
      <c r="E39" s="28">
        <v>3</v>
      </c>
    </row>
    <row r="40" spans="1:5" x14ac:dyDescent="0.25">
      <c r="A40" s="26" t="s">
        <v>31</v>
      </c>
      <c r="B40" s="27">
        <v>44995</v>
      </c>
      <c r="C40" s="31">
        <v>2</v>
      </c>
      <c r="D40" s="28" t="s">
        <v>86</v>
      </c>
      <c r="E40" s="28">
        <v>1</v>
      </c>
    </row>
    <row r="41" spans="1:5" x14ac:dyDescent="0.25">
      <c r="A41" s="26" t="s">
        <v>31</v>
      </c>
      <c r="B41" s="27">
        <v>44995</v>
      </c>
      <c r="C41" s="31">
        <v>2</v>
      </c>
      <c r="D41" s="28" t="s">
        <v>81</v>
      </c>
      <c r="E41" s="28">
        <v>24</v>
      </c>
    </row>
    <row r="42" spans="1:5" x14ac:dyDescent="0.25">
      <c r="A42" s="26" t="s">
        <v>31</v>
      </c>
      <c r="B42" s="27">
        <v>44995</v>
      </c>
      <c r="C42" s="31">
        <v>2</v>
      </c>
      <c r="D42" s="28" t="s">
        <v>94</v>
      </c>
      <c r="E42" s="28">
        <v>2</v>
      </c>
    </row>
    <row r="43" spans="1:5" x14ac:dyDescent="0.25">
      <c r="A43" s="26" t="s">
        <v>31</v>
      </c>
      <c r="B43" s="27">
        <v>44995</v>
      </c>
      <c r="C43" s="31">
        <v>2</v>
      </c>
      <c r="D43" s="28" t="s">
        <v>95</v>
      </c>
      <c r="E43" s="28">
        <v>5</v>
      </c>
    </row>
    <row r="44" spans="1:5" x14ac:dyDescent="0.25">
      <c r="A44" s="26" t="s">
        <v>31</v>
      </c>
      <c r="B44" s="27">
        <v>44995</v>
      </c>
      <c r="C44" s="31">
        <v>2</v>
      </c>
      <c r="D44" s="28" t="s">
        <v>98</v>
      </c>
      <c r="E44" s="28">
        <v>1</v>
      </c>
    </row>
    <row r="45" spans="1:5" x14ac:dyDescent="0.25">
      <c r="A45" s="26" t="s">
        <v>31</v>
      </c>
      <c r="B45" s="27">
        <v>44995</v>
      </c>
      <c r="C45" s="31">
        <v>2</v>
      </c>
      <c r="D45" s="28" t="s">
        <v>97</v>
      </c>
      <c r="E45" s="28">
        <v>2</v>
      </c>
    </row>
    <row r="46" spans="1:5" x14ac:dyDescent="0.25">
      <c r="A46" s="29" t="s">
        <v>13</v>
      </c>
      <c r="B46" s="27">
        <v>44994</v>
      </c>
      <c r="C46" s="31">
        <v>1</v>
      </c>
      <c r="D46" s="25" t="s">
        <v>100</v>
      </c>
      <c r="E46" s="25">
        <v>1</v>
      </c>
    </row>
    <row r="47" spans="1:5" x14ac:dyDescent="0.25">
      <c r="A47" s="29" t="s">
        <v>13</v>
      </c>
      <c r="B47" s="27">
        <v>44994</v>
      </c>
      <c r="C47" s="31">
        <v>1</v>
      </c>
      <c r="D47" s="25" t="s">
        <v>101</v>
      </c>
      <c r="E47" s="25">
        <v>10</v>
      </c>
    </row>
    <row r="48" spans="1:5" x14ac:dyDescent="0.25">
      <c r="A48" s="29" t="s">
        <v>13</v>
      </c>
      <c r="B48" s="27">
        <v>44994</v>
      </c>
      <c r="C48" s="31">
        <v>1</v>
      </c>
      <c r="D48" s="25" t="s">
        <v>88</v>
      </c>
      <c r="E48" s="25">
        <v>25</v>
      </c>
    </row>
    <row r="49" spans="1:5" x14ac:dyDescent="0.25">
      <c r="A49" s="29" t="s">
        <v>13</v>
      </c>
      <c r="B49" s="27">
        <v>44994</v>
      </c>
      <c r="C49" s="31">
        <v>1</v>
      </c>
      <c r="D49" s="25" t="s">
        <v>117</v>
      </c>
      <c r="E49" s="25">
        <v>2</v>
      </c>
    </row>
    <row r="50" spans="1:5" x14ac:dyDescent="0.25">
      <c r="A50" s="29" t="s">
        <v>13</v>
      </c>
      <c r="B50" s="27">
        <v>44994</v>
      </c>
      <c r="C50" s="31">
        <v>1</v>
      </c>
      <c r="D50" s="25" t="s">
        <v>102</v>
      </c>
      <c r="E50" s="25">
        <v>2</v>
      </c>
    </row>
    <row r="51" spans="1:5" x14ac:dyDescent="0.25">
      <c r="A51" s="29" t="s">
        <v>13</v>
      </c>
      <c r="B51" s="27">
        <v>44994</v>
      </c>
      <c r="C51" s="31">
        <v>1</v>
      </c>
      <c r="D51" s="25" t="s">
        <v>76</v>
      </c>
      <c r="E51" s="25">
        <v>2</v>
      </c>
    </row>
    <row r="52" spans="1:5" x14ac:dyDescent="0.25">
      <c r="A52" s="29" t="s">
        <v>13</v>
      </c>
      <c r="B52" s="27">
        <v>44994</v>
      </c>
      <c r="C52" s="31">
        <v>1</v>
      </c>
      <c r="D52" s="25" t="s">
        <v>77</v>
      </c>
      <c r="E52" s="25">
        <v>1</v>
      </c>
    </row>
    <row r="53" spans="1:5" x14ac:dyDescent="0.25">
      <c r="A53" s="29" t="s">
        <v>13</v>
      </c>
      <c r="B53" s="27">
        <v>44994</v>
      </c>
      <c r="C53" s="31">
        <v>1</v>
      </c>
      <c r="D53" s="25" t="s">
        <v>103</v>
      </c>
      <c r="E53" s="25">
        <v>1</v>
      </c>
    </row>
    <row r="54" spans="1:5" x14ac:dyDescent="0.25">
      <c r="A54" s="29" t="s">
        <v>13</v>
      </c>
      <c r="B54" s="27">
        <v>44994</v>
      </c>
      <c r="C54" s="31">
        <v>1</v>
      </c>
      <c r="D54" s="25" t="s">
        <v>85</v>
      </c>
      <c r="E54" s="25">
        <v>7</v>
      </c>
    </row>
    <row r="55" spans="1:5" x14ac:dyDescent="0.25">
      <c r="A55" s="29" t="s">
        <v>13</v>
      </c>
      <c r="B55" s="27">
        <v>44994</v>
      </c>
      <c r="C55" s="31">
        <v>1</v>
      </c>
      <c r="D55" s="25" t="s">
        <v>89</v>
      </c>
      <c r="E55" s="25">
        <v>1</v>
      </c>
    </row>
    <row r="56" spans="1:5" x14ac:dyDescent="0.25">
      <c r="A56" s="29" t="s">
        <v>13</v>
      </c>
      <c r="B56" s="27">
        <v>44994</v>
      </c>
      <c r="C56" s="31">
        <v>1</v>
      </c>
      <c r="D56" s="25" t="s">
        <v>78</v>
      </c>
      <c r="E56" s="25">
        <v>2</v>
      </c>
    </row>
    <row r="57" spans="1:5" x14ac:dyDescent="0.25">
      <c r="A57" s="29" t="s">
        <v>13</v>
      </c>
      <c r="B57" s="27">
        <v>44994</v>
      </c>
      <c r="C57" s="31">
        <v>1</v>
      </c>
      <c r="D57" s="25" t="s">
        <v>118</v>
      </c>
      <c r="E57" s="25">
        <v>1</v>
      </c>
    </row>
    <row r="58" spans="1:5" x14ac:dyDescent="0.25">
      <c r="A58" s="29" t="s">
        <v>13</v>
      </c>
      <c r="B58" s="27">
        <v>44994</v>
      </c>
      <c r="C58" s="31">
        <v>1</v>
      </c>
      <c r="D58" s="25" t="s">
        <v>104</v>
      </c>
      <c r="E58" s="25">
        <v>1</v>
      </c>
    </row>
    <row r="59" spans="1:5" x14ac:dyDescent="0.25">
      <c r="A59" s="29" t="s">
        <v>13</v>
      </c>
      <c r="B59" s="27">
        <v>44994</v>
      </c>
      <c r="C59" s="31">
        <v>1</v>
      </c>
      <c r="D59" s="25" t="s">
        <v>105</v>
      </c>
      <c r="E59" s="25">
        <v>3</v>
      </c>
    </row>
    <row r="60" spans="1:5" x14ac:dyDescent="0.25">
      <c r="A60" s="29" t="s">
        <v>13</v>
      </c>
      <c r="B60" s="27">
        <v>44994</v>
      </c>
      <c r="C60" s="31">
        <v>1</v>
      </c>
      <c r="D60" s="25" t="s">
        <v>90</v>
      </c>
      <c r="E60" s="25">
        <v>10</v>
      </c>
    </row>
    <row r="61" spans="1:5" x14ac:dyDescent="0.25">
      <c r="A61" s="29" t="s">
        <v>13</v>
      </c>
      <c r="B61" s="27">
        <v>44994</v>
      </c>
      <c r="C61" s="31">
        <v>1</v>
      </c>
      <c r="D61" s="25" t="s">
        <v>106</v>
      </c>
      <c r="E61" s="25">
        <v>4</v>
      </c>
    </row>
    <row r="62" spans="1:5" x14ac:dyDescent="0.25">
      <c r="A62" s="29" t="s">
        <v>13</v>
      </c>
      <c r="B62" s="27">
        <v>44994</v>
      </c>
      <c r="C62" s="31">
        <v>1</v>
      </c>
      <c r="D62" s="25" t="s">
        <v>119</v>
      </c>
      <c r="E62" s="25">
        <v>1</v>
      </c>
    </row>
    <row r="63" spans="1:5" x14ac:dyDescent="0.25">
      <c r="A63" s="29" t="s">
        <v>13</v>
      </c>
      <c r="B63" s="27">
        <v>44994</v>
      </c>
      <c r="C63" s="31">
        <v>1</v>
      </c>
      <c r="D63" s="25" t="s">
        <v>91</v>
      </c>
      <c r="E63" s="25">
        <v>10</v>
      </c>
    </row>
    <row r="64" spans="1:5" x14ac:dyDescent="0.25">
      <c r="A64" s="29" t="s">
        <v>13</v>
      </c>
      <c r="B64" s="27">
        <v>44994</v>
      </c>
      <c r="C64" s="31">
        <v>1</v>
      </c>
      <c r="D64" s="25" t="s">
        <v>120</v>
      </c>
      <c r="E64" s="25">
        <v>8</v>
      </c>
    </row>
    <row r="65" spans="1:5" x14ac:dyDescent="0.25">
      <c r="A65" s="29" t="s">
        <v>13</v>
      </c>
      <c r="B65" s="27">
        <v>44994</v>
      </c>
      <c r="C65" s="31">
        <v>1</v>
      </c>
      <c r="D65" s="25" t="s">
        <v>92</v>
      </c>
      <c r="E65" s="25">
        <v>8</v>
      </c>
    </row>
    <row r="66" spans="1:5" x14ac:dyDescent="0.25">
      <c r="A66" s="29" t="s">
        <v>13</v>
      </c>
      <c r="B66" s="27">
        <v>44994</v>
      </c>
      <c r="C66" s="31">
        <v>1</v>
      </c>
      <c r="D66" s="25" t="s">
        <v>93</v>
      </c>
      <c r="E66" s="25">
        <v>22</v>
      </c>
    </row>
    <row r="67" spans="1:5" x14ac:dyDescent="0.25">
      <c r="A67" s="29" t="s">
        <v>13</v>
      </c>
      <c r="B67" s="27">
        <v>44994</v>
      </c>
      <c r="C67" s="31">
        <v>1</v>
      </c>
      <c r="D67" s="25" t="s">
        <v>107</v>
      </c>
      <c r="E67" s="25">
        <v>1</v>
      </c>
    </row>
    <row r="68" spans="1:5" x14ac:dyDescent="0.25">
      <c r="A68" s="29" t="s">
        <v>13</v>
      </c>
      <c r="B68" s="27">
        <v>44994</v>
      </c>
      <c r="C68" s="31">
        <v>1</v>
      </c>
      <c r="D68" s="25" t="s">
        <v>79</v>
      </c>
      <c r="E68" s="25">
        <v>1</v>
      </c>
    </row>
    <row r="69" spans="1:5" x14ac:dyDescent="0.25">
      <c r="A69" s="29" t="s">
        <v>13</v>
      </c>
      <c r="B69" s="27">
        <v>44994</v>
      </c>
      <c r="C69" s="31">
        <v>1</v>
      </c>
      <c r="D69" s="25" t="s">
        <v>80</v>
      </c>
      <c r="E69" s="25">
        <v>1</v>
      </c>
    </row>
    <row r="70" spans="1:5" x14ac:dyDescent="0.25">
      <c r="A70" s="29" t="s">
        <v>13</v>
      </c>
      <c r="B70" s="27">
        <v>44994</v>
      </c>
      <c r="C70" s="31">
        <v>1</v>
      </c>
      <c r="D70" s="25" t="s">
        <v>121</v>
      </c>
      <c r="E70" s="25">
        <v>2</v>
      </c>
    </row>
    <row r="71" spans="1:5" x14ac:dyDescent="0.25">
      <c r="A71" s="29" t="s">
        <v>13</v>
      </c>
      <c r="B71" s="27">
        <v>44994</v>
      </c>
      <c r="C71" s="31">
        <v>1</v>
      </c>
      <c r="D71" s="25" t="s">
        <v>86</v>
      </c>
      <c r="E71" s="25">
        <v>10</v>
      </c>
    </row>
    <row r="72" spans="1:5" x14ac:dyDescent="0.25">
      <c r="A72" s="29" t="s">
        <v>13</v>
      </c>
      <c r="B72" s="27">
        <v>44994</v>
      </c>
      <c r="C72" s="31">
        <v>1</v>
      </c>
      <c r="D72" s="25" t="s">
        <v>122</v>
      </c>
      <c r="E72" s="25">
        <v>1</v>
      </c>
    </row>
    <row r="73" spans="1:5" x14ac:dyDescent="0.25">
      <c r="A73" s="29" t="s">
        <v>13</v>
      </c>
      <c r="B73" s="27">
        <v>44994</v>
      </c>
      <c r="C73" s="31">
        <v>1</v>
      </c>
      <c r="D73" s="25" t="s">
        <v>81</v>
      </c>
      <c r="E73" s="25">
        <v>4</v>
      </c>
    </row>
    <row r="74" spans="1:5" x14ac:dyDescent="0.25">
      <c r="A74" s="29" t="s">
        <v>13</v>
      </c>
      <c r="B74" s="27">
        <v>44994</v>
      </c>
      <c r="C74" s="31">
        <v>1</v>
      </c>
      <c r="D74" s="25" t="s">
        <v>94</v>
      </c>
      <c r="E74" s="25">
        <v>1</v>
      </c>
    </row>
    <row r="75" spans="1:5" x14ac:dyDescent="0.25">
      <c r="A75" s="29" t="s">
        <v>13</v>
      </c>
      <c r="B75" s="27">
        <v>44994</v>
      </c>
      <c r="C75" s="31">
        <v>1</v>
      </c>
      <c r="D75" s="25" t="s">
        <v>123</v>
      </c>
      <c r="E75" s="25">
        <v>3</v>
      </c>
    </row>
    <row r="76" spans="1:5" x14ac:dyDescent="0.25">
      <c r="A76" s="29" t="s">
        <v>13</v>
      </c>
      <c r="B76" s="27">
        <v>44994</v>
      </c>
      <c r="C76" s="31">
        <v>1</v>
      </c>
      <c r="D76" s="25" t="s">
        <v>124</v>
      </c>
      <c r="E76" s="25">
        <v>1</v>
      </c>
    </row>
    <row r="77" spans="1:5" x14ac:dyDescent="0.25">
      <c r="A77" s="29" t="s">
        <v>13</v>
      </c>
      <c r="B77" s="27">
        <v>44994</v>
      </c>
      <c r="C77" s="31">
        <v>1</v>
      </c>
      <c r="D77" s="25" t="s">
        <v>97</v>
      </c>
      <c r="E77" s="25">
        <v>4</v>
      </c>
    </row>
    <row r="78" spans="1:5" x14ac:dyDescent="0.25">
      <c r="A78" s="29" t="s">
        <v>13</v>
      </c>
      <c r="B78" s="27">
        <v>44994</v>
      </c>
      <c r="C78" s="31">
        <v>1</v>
      </c>
      <c r="D78" s="25" t="s">
        <v>108</v>
      </c>
      <c r="E78" s="25">
        <v>2</v>
      </c>
    </row>
    <row r="79" spans="1:5" x14ac:dyDescent="0.25">
      <c r="A79" s="29" t="s">
        <v>13</v>
      </c>
      <c r="B79" s="27">
        <v>44994</v>
      </c>
      <c r="C79" s="31">
        <v>1</v>
      </c>
      <c r="D79" s="25" t="s">
        <v>125</v>
      </c>
      <c r="E79" s="25">
        <v>1</v>
      </c>
    </row>
    <row r="80" spans="1:5" x14ac:dyDescent="0.25">
      <c r="A80" s="29" t="s">
        <v>13</v>
      </c>
      <c r="B80" s="27">
        <v>44994</v>
      </c>
      <c r="C80" s="26">
        <v>2</v>
      </c>
      <c r="D80" s="25" t="s">
        <v>101</v>
      </c>
      <c r="E80" s="25">
        <v>1</v>
      </c>
    </row>
    <row r="81" spans="1:5" x14ac:dyDescent="0.25">
      <c r="A81" s="29" t="s">
        <v>13</v>
      </c>
      <c r="B81" s="27">
        <v>44994</v>
      </c>
      <c r="C81" s="26">
        <v>2</v>
      </c>
      <c r="D81" s="25" t="s">
        <v>71</v>
      </c>
      <c r="E81" s="25">
        <v>1</v>
      </c>
    </row>
    <row r="82" spans="1:5" x14ac:dyDescent="0.25">
      <c r="A82" s="29" t="s">
        <v>13</v>
      </c>
      <c r="B82" s="27">
        <v>44994</v>
      </c>
      <c r="C82" s="26">
        <v>2</v>
      </c>
      <c r="D82" s="25" t="s">
        <v>109</v>
      </c>
      <c r="E82" s="25">
        <v>1</v>
      </c>
    </row>
    <row r="83" spans="1:5" x14ac:dyDescent="0.25">
      <c r="A83" s="29" t="s">
        <v>13</v>
      </c>
      <c r="B83" s="27">
        <v>44994</v>
      </c>
      <c r="C83" s="26">
        <v>2</v>
      </c>
      <c r="D83" s="25" t="s">
        <v>88</v>
      </c>
      <c r="E83" s="25">
        <v>18</v>
      </c>
    </row>
    <row r="84" spans="1:5" x14ac:dyDescent="0.25">
      <c r="A84" s="29" t="s">
        <v>13</v>
      </c>
      <c r="B84" s="27">
        <v>44994</v>
      </c>
      <c r="C84" s="26">
        <v>2</v>
      </c>
      <c r="D84" s="25" t="s">
        <v>110</v>
      </c>
      <c r="E84" s="25">
        <v>1</v>
      </c>
    </row>
    <row r="85" spans="1:5" x14ac:dyDescent="0.25">
      <c r="A85" s="29" t="s">
        <v>13</v>
      </c>
      <c r="B85" s="27">
        <v>44994</v>
      </c>
      <c r="C85" s="26">
        <v>2</v>
      </c>
      <c r="D85" s="25" t="s">
        <v>111</v>
      </c>
      <c r="E85" s="25">
        <v>1</v>
      </c>
    </row>
    <row r="86" spans="1:5" x14ac:dyDescent="0.25">
      <c r="A86" s="29" t="s">
        <v>13</v>
      </c>
      <c r="B86" s="27">
        <v>44994</v>
      </c>
      <c r="C86" s="26">
        <v>2</v>
      </c>
      <c r="D86" s="25" t="s">
        <v>117</v>
      </c>
      <c r="E86" s="25">
        <v>1</v>
      </c>
    </row>
    <row r="87" spans="1:5" x14ac:dyDescent="0.25">
      <c r="A87" s="29" t="s">
        <v>13</v>
      </c>
      <c r="B87" s="27">
        <v>44994</v>
      </c>
      <c r="C87" s="26">
        <v>2</v>
      </c>
      <c r="D87" s="25" t="s">
        <v>76</v>
      </c>
      <c r="E87" s="25">
        <v>3</v>
      </c>
    </row>
    <row r="88" spans="1:5" x14ac:dyDescent="0.25">
      <c r="A88" s="29" t="s">
        <v>13</v>
      </c>
      <c r="B88" s="27">
        <v>44994</v>
      </c>
      <c r="C88" s="26">
        <v>2</v>
      </c>
      <c r="D88" s="25" t="s">
        <v>77</v>
      </c>
      <c r="E88" s="25">
        <v>1</v>
      </c>
    </row>
    <row r="89" spans="1:5" x14ac:dyDescent="0.25">
      <c r="A89" s="29" t="s">
        <v>13</v>
      </c>
      <c r="B89" s="27">
        <v>44994</v>
      </c>
      <c r="C89" s="26">
        <v>2</v>
      </c>
      <c r="D89" s="25" t="s">
        <v>85</v>
      </c>
      <c r="E89" s="25">
        <v>9</v>
      </c>
    </row>
    <row r="90" spans="1:5" x14ac:dyDescent="0.25">
      <c r="A90" s="29" t="s">
        <v>13</v>
      </c>
      <c r="B90" s="27">
        <v>44994</v>
      </c>
      <c r="C90" s="26">
        <v>2</v>
      </c>
      <c r="D90" s="25" t="s">
        <v>118</v>
      </c>
      <c r="E90" s="25">
        <v>1</v>
      </c>
    </row>
    <row r="91" spans="1:5" x14ac:dyDescent="0.25">
      <c r="A91" s="29" t="s">
        <v>13</v>
      </c>
      <c r="B91" s="27">
        <v>44994</v>
      </c>
      <c r="C91" s="26">
        <v>2</v>
      </c>
      <c r="D91" s="25" t="s">
        <v>90</v>
      </c>
      <c r="E91" s="25">
        <v>14</v>
      </c>
    </row>
    <row r="92" spans="1:5" x14ac:dyDescent="0.25">
      <c r="A92" s="29" t="s">
        <v>13</v>
      </c>
      <c r="B92" s="27">
        <v>44994</v>
      </c>
      <c r="C92" s="26">
        <v>2</v>
      </c>
      <c r="D92" s="25" t="s">
        <v>106</v>
      </c>
      <c r="E92" s="25">
        <v>6</v>
      </c>
    </row>
    <row r="93" spans="1:5" x14ac:dyDescent="0.25">
      <c r="A93" s="29" t="s">
        <v>13</v>
      </c>
      <c r="B93" s="27">
        <v>44994</v>
      </c>
      <c r="C93" s="26">
        <v>2</v>
      </c>
      <c r="D93" s="25" t="s">
        <v>119</v>
      </c>
      <c r="E93" s="25">
        <v>3</v>
      </c>
    </row>
    <row r="94" spans="1:5" x14ac:dyDescent="0.25">
      <c r="A94" s="29" t="s">
        <v>13</v>
      </c>
      <c r="B94" s="27">
        <v>44994</v>
      </c>
      <c r="C94" s="26">
        <v>2</v>
      </c>
      <c r="D94" s="25" t="s">
        <v>126</v>
      </c>
      <c r="E94" s="25">
        <v>2</v>
      </c>
    </row>
    <row r="95" spans="1:5" x14ac:dyDescent="0.25">
      <c r="A95" s="29" t="s">
        <v>13</v>
      </c>
      <c r="B95" s="27">
        <v>44994</v>
      </c>
      <c r="C95" s="26">
        <v>2</v>
      </c>
      <c r="D95" s="25" t="s">
        <v>91</v>
      </c>
      <c r="E95" s="25">
        <v>11</v>
      </c>
    </row>
    <row r="96" spans="1:5" x14ac:dyDescent="0.25">
      <c r="A96" s="29" t="s">
        <v>13</v>
      </c>
      <c r="B96" s="27">
        <v>44994</v>
      </c>
      <c r="C96" s="26">
        <v>2</v>
      </c>
      <c r="D96" s="25" t="s">
        <v>120</v>
      </c>
      <c r="E96" s="25">
        <v>14</v>
      </c>
    </row>
    <row r="97" spans="1:5" x14ac:dyDescent="0.25">
      <c r="A97" s="29" t="s">
        <v>13</v>
      </c>
      <c r="B97" s="27">
        <v>44994</v>
      </c>
      <c r="C97" s="26">
        <v>2</v>
      </c>
      <c r="D97" s="25" t="s">
        <v>92</v>
      </c>
      <c r="E97" s="25">
        <v>8</v>
      </c>
    </row>
    <row r="98" spans="1:5" x14ac:dyDescent="0.25">
      <c r="A98" s="29" t="s">
        <v>13</v>
      </c>
      <c r="B98" s="27">
        <v>44994</v>
      </c>
      <c r="C98" s="26">
        <v>2</v>
      </c>
      <c r="D98" s="25" t="s">
        <v>93</v>
      </c>
      <c r="E98" s="25">
        <v>6</v>
      </c>
    </row>
    <row r="99" spans="1:5" x14ac:dyDescent="0.25">
      <c r="A99" s="29" t="s">
        <v>13</v>
      </c>
      <c r="B99" s="27">
        <v>44994</v>
      </c>
      <c r="C99" s="26">
        <v>2</v>
      </c>
      <c r="D99" s="25" t="s">
        <v>127</v>
      </c>
      <c r="E99" s="25">
        <v>2</v>
      </c>
    </row>
    <row r="100" spans="1:5" x14ac:dyDescent="0.25">
      <c r="A100" s="29" t="s">
        <v>13</v>
      </c>
      <c r="B100" s="27">
        <v>44994</v>
      </c>
      <c r="C100" s="26">
        <v>2</v>
      </c>
      <c r="D100" s="25" t="s">
        <v>80</v>
      </c>
      <c r="E100" s="25">
        <v>1</v>
      </c>
    </row>
    <row r="101" spans="1:5" x14ac:dyDescent="0.25">
      <c r="A101" s="29" t="s">
        <v>13</v>
      </c>
      <c r="B101" s="27">
        <v>44994</v>
      </c>
      <c r="C101" s="26">
        <v>2</v>
      </c>
      <c r="D101" s="25" t="s">
        <v>121</v>
      </c>
      <c r="E101" s="25">
        <v>3</v>
      </c>
    </row>
    <row r="102" spans="1:5" x14ac:dyDescent="0.25">
      <c r="A102" s="29" t="s">
        <v>13</v>
      </c>
      <c r="B102" s="27">
        <v>44994</v>
      </c>
      <c r="C102" s="26">
        <v>2</v>
      </c>
      <c r="D102" s="25" t="s">
        <v>86</v>
      </c>
      <c r="E102" s="25">
        <v>5</v>
      </c>
    </row>
    <row r="103" spans="1:5" x14ac:dyDescent="0.25">
      <c r="A103" s="29" t="s">
        <v>13</v>
      </c>
      <c r="B103" s="27">
        <v>44994</v>
      </c>
      <c r="C103" s="26">
        <v>2</v>
      </c>
      <c r="D103" s="25" t="s">
        <v>81</v>
      </c>
      <c r="E103" s="25">
        <v>10</v>
      </c>
    </row>
    <row r="104" spans="1:5" x14ac:dyDescent="0.25">
      <c r="A104" s="29" t="s">
        <v>13</v>
      </c>
      <c r="B104" s="27">
        <v>44994</v>
      </c>
      <c r="C104" s="26">
        <v>2</v>
      </c>
      <c r="D104" s="25" t="s">
        <v>94</v>
      </c>
      <c r="E104" s="25">
        <v>5</v>
      </c>
    </row>
    <row r="105" spans="1:5" x14ac:dyDescent="0.25">
      <c r="A105" s="29" t="s">
        <v>13</v>
      </c>
      <c r="B105" s="27">
        <v>44994</v>
      </c>
      <c r="C105" s="26">
        <v>2</v>
      </c>
      <c r="D105" s="25" t="s">
        <v>112</v>
      </c>
      <c r="E105" s="25">
        <v>1</v>
      </c>
    </row>
    <row r="106" spans="1:5" x14ac:dyDescent="0.25">
      <c r="A106" s="29" t="s">
        <v>13</v>
      </c>
      <c r="B106" s="27">
        <v>44994</v>
      </c>
      <c r="C106" s="26">
        <v>2</v>
      </c>
      <c r="D106" s="25" t="s">
        <v>123</v>
      </c>
      <c r="E106" s="25">
        <v>1</v>
      </c>
    </row>
    <row r="107" spans="1:5" x14ac:dyDescent="0.25">
      <c r="A107" s="29" t="s">
        <v>13</v>
      </c>
      <c r="B107" s="27">
        <v>44994</v>
      </c>
      <c r="C107" s="26">
        <v>2</v>
      </c>
      <c r="D107" s="25" t="s">
        <v>113</v>
      </c>
      <c r="E107" s="25">
        <v>1</v>
      </c>
    </row>
    <row r="108" spans="1:5" x14ac:dyDescent="0.25">
      <c r="A108" s="29" t="s">
        <v>13</v>
      </c>
      <c r="B108" s="27">
        <v>44994</v>
      </c>
      <c r="C108" s="26">
        <v>2</v>
      </c>
      <c r="D108" s="25" t="s">
        <v>97</v>
      </c>
      <c r="E108" s="25">
        <v>4</v>
      </c>
    </row>
    <row r="109" spans="1:5" x14ac:dyDescent="0.25">
      <c r="A109" s="29" t="s">
        <v>13</v>
      </c>
      <c r="B109" s="27">
        <v>44994</v>
      </c>
      <c r="C109" s="26">
        <v>2</v>
      </c>
      <c r="D109" s="25" t="s">
        <v>114</v>
      </c>
      <c r="E109" s="25">
        <v>1</v>
      </c>
    </row>
    <row r="110" spans="1:5" x14ac:dyDescent="0.25">
      <c r="A110" s="29" t="s">
        <v>13</v>
      </c>
      <c r="B110" s="27">
        <v>44994</v>
      </c>
      <c r="C110" s="26">
        <v>2</v>
      </c>
      <c r="D110" s="25" t="s">
        <v>115</v>
      </c>
      <c r="E110" s="25">
        <v>1</v>
      </c>
    </row>
    <row r="111" spans="1:5" x14ac:dyDescent="0.25">
      <c r="A111" s="29" t="s">
        <v>13</v>
      </c>
      <c r="B111" s="27">
        <v>44994</v>
      </c>
      <c r="C111" s="26">
        <v>2</v>
      </c>
      <c r="D111" s="25" t="s">
        <v>116</v>
      </c>
      <c r="E111" s="25">
        <v>2</v>
      </c>
    </row>
    <row r="112" spans="1:5" x14ac:dyDescent="0.25">
      <c r="A112" s="29" t="s">
        <v>19</v>
      </c>
      <c r="B112" s="27">
        <v>44987</v>
      </c>
      <c r="C112" s="29">
        <v>1</v>
      </c>
      <c r="D112" s="25" t="s">
        <v>128</v>
      </c>
      <c r="E112" s="25">
        <v>1</v>
      </c>
    </row>
    <row r="113" spans="1:5" x14ac:dyDescent="0.25">
      <c r="A113" s="29" t="s">
        <v>19</v>
      </c>
      <c r="B113" s="27">
        <v>44987</v>
      </c>
      <c r="C113" s="29">
        <v>1</v>
      </c>
      <c r="D113" s="25" t="s">
        <v>71</v>
      </c>
      <c r="E113" s="25">
        <v>5</v>
      </c>
    </row>
    <row r="114" spans="1:5" x14ac:dyDescent="0.25">
      <c r="A114" s="29" t="s">
        <v>19</v>
      </c>
      <c r="B114" s="27">
        <v>44987</v>
      </c>
      <c r="C114" s="29">
        <v>1</v>
      </c>
      <c r="D114" s="25" t="s">
        <v>129</v>
      </c>
      <c r="E114" s="25">
        <v>4</v>
      </c>
    </row>
    <row r="115" spans="1:5" x14ac:dyDescent="0.25">
      <c r="A115" s="29" t="s">
        <v>19</v>
      </c>
      <c r="B115" s="27">
        <v>44987</v>
      </c>
      <c r="C115" s="29">
        <v>1</v>
      </c>
      <c r="D115" s="25" t="s">
        <v>73</v>
      </c>
      <c r="E115" s="25">
        <v>1</v>
      </c>
    </row>
    <row r="116" spans="1:5" x14ac:dyDescent="0.25">
      <c r="A116" s="29" t="s">
        <v>19</v>
      </c>
      <c r="B116" s="27">
        <v>44987</v>
      </c>
      <c r="C116" s="29">
        <v>1</v>
      </c>
      <c r="D116" s="25" t="s">
        <v>88</v>
      </c>
      <c r="E116" s="25">
        <v>2</v>
      </c>
    </row>
    <row r="117" spans="1:5" x14ac:dyDescent="0.25">
      <c r="A117" s="29" t="s">
        <v>19</v>
      </c>
      <c r="B117" s="27">
        <v>44987</v>
      </c>
      <c r="C117" s="29">
        <v>1</v>
      </c>
      <c r="D117" s="25" t="s">
        <v>76</v>
      </c>
      <c r="E117" s="25">
        <v>4</v>
      </c>
    </row>
    <row r="118" spans="1:5" x14ac:dyDescent="0.25">
      <c r="A118" s="29" t="s">
        <v>19</v>
      </c>
      <c r="B118" s="27">
        <v>44987</v>
      </c>
      <c r="C118" s="29">
        <v>1</v>
      </c>
      <c r="D118" s="25" t="s">
        <v>77</v>
      </c>
      <c r="E118" s="25">
        <v>3</v>
      </c>
    </row>
    <row r="119" spans="1:5" x14ac:dyDescent="0.25">
      <c r="A119" s="29" t="s">
        <v>19</v>
      </c>
      <c r="B119" s="27">
        <v>44987</v>
      </c>
      <c r="C119" s="29">
        <v>1</v>
      </c>
      <c r="D119" s="25" t="s">
        <v>130</v>
      </c>
      <c r="E119" s="25">
        <v>1</v>
      </c>
    </row>
    <row r="120" spans="1:5" x14ac:dyDescent="0.25">
      <c r="A120" s="29" t="s">
        <v>19</v>
      </c>
      <c r="B120" s="27">
        <v>44987</v>
      </c>
      <c r="C120" s="29">
        <v>1</v>
      </c>
      <c r="D120" s="25" t="s">
        <v>104</v>
      </c>
      <c r="E120" s="25">
        <v>2</v>
      </c>
    </row>
    <row r="121" spans="1:5" x14ac:dyDescent="0.25">
      <c r="A121" s="29" t="s">
        <v>19</v>
      </c>
      <c r="B121" s="27">
        <v>44987</v>
      </c>
      <c r="C121" s="29">
        <v>1</v>
      </c>
      <c r="D121" s="25" t="s">
        <v>105</v>
      </c>
      <c r="E121" s="25">
        <v>3</v>
      </c>
    </row>
    <row r="122" spans="1:5" x14ac:dyDescent="0.25">
      <c r="A122" s="29" t="s">
        <v>19</v>
      </c>
      <c r="B122" s="27">
        <v>44987</v>
      </c>
      <c r="C122" s="29">
        <v>1</v>
      </c>
      <c r="D122" s="25" t="s">
        <v>90</v>
      </c>
      <c r="E122" s="25">
        <v>9</v>
      </c>
    </row>
    <row r="123" spans="1:5" x14ac:dyDescent="0.25">
      <c r="A123" s="29" t="s">
        <v>19</v>
      </c>
      <c r="B123" s="27">
        <v>44987</v>
      </c>
      <c r="C123" s="29">
        <v>1</v>
      </c>
      <c r="D123" s="25" t="s">
        <v>126</v>
      </c>
      <c r="E123" s="25">
        <v>1</v>
      </c>
    </row>
    <row r="124" spans="1:5" x14ac:dyDescent="0.25">
      <c r="A124" s="29" t="s">
        <v>19</v>
      </c>
      <c r="B124" s="27">
        <v>44987</v>
      </c>
      <c r="C124" s="29">
        <v>1</v>
      </c>
      <c r="D124" s="25" t="s">
        <v>91</v>
      </c>
      <c r="E124" s="25">
        <v>1</v>
      </c>
    </row>
    <row r="125" spans="1:5" x14ac:dyDescent="0.25">
      <c r="A125" s="29" t="s">
        <v>19</v>
      </c>
      <c r="B125" s="27">
        <v>44987</v>
      </c>
      <c r="C125" s="29">
        <v>1</v>
      </c>
      <c r="D125" s="25" t="s">
        <v>93</v>
      </c>
      <c r="E125" s="25">
        <v>76</v>
      </c>
    </row>
    <row r="126" spans="1:5" x14ac:dyDescent="0.25">
      <c r="A126" s="29" t="s">
        <v>19</v>
      </c>
      <c r="B126" s="27">
        <v>44987</v>
      </c>
      <c r="C126" s="29">
        <v>1</v>
      </c>
      <c r="D126" s="25" t="s">
        <v>107</v>
      </c>
      <c r="E126" s="25">
        <v>1</v>
      </c>
    </row>
    <row r="127" spans="1:5" x14ac:dyDescent="0.25">
      <c r="A127" s="29" t="s">
        <v>19</v>
      </c>
      <c r="B127" s="27">
        <v>44987</v>
      </c>
      <c r="C127" s="29">
        <v>1</v>
      </c>
      <c r="D127" s="25" t="s">
        <v>80</v>
      </c>
      <c r="E127" s="25">
        <v>5</v>
      </c>
    </row>
    <row r="128" spans="1:5" x14ac:dyDescent="0.25">
      <c r="A128" s="29" t="s">
        <v>19</v>
      </c>
      <c r="B128" s="27">
        <v>44987</v>
      </c>
      <c r="C128" s="29">
        <v>1</v>
      </c>
      <c r="D128" s="25" t="s">
        <v>81</v>
      </c>
      <c r="E128" s="25">
        <v>16</v>
      </c>
    </row>
    <row r="129" spans="1:5" x14ac:dyDescent="0.25">
      <c r="A129" s="29" t="s">
        <v>19</v>
      </c>
      <c r="B129" s="27">
        <v>44987</v>
      </c>
      <c r="C129" s="29">
        <v>1</v>
      </c>
      <c r="D129" s="25" t="s">
        <v>94</v>
      </c>
      <c r="E129" s="25">
        <v>2</v>
      </c>
    </row>
    <row r="130" spans="1:5" x14ac:dyDescent="0.25">
      <c r="A130" s="29" t="s">
        <v>19</v>
      </c>
      <c r="B130" s="27">
        <v>44987</v>
      </c>
      <c r="C130" s="29">
        <v>1</v>
      </c>
      <c r="D130" s="25" t="s">
        <v>95</v>
      </c>
      <c r="E130" s="25">
        <v>5</v>
      </c>
    </row>
    <row r="131" spans="1:5" x14ac:dyDescent="0.25">
      <c r="A131" s="29" t="s">
        <v>19</v>
      </c>
      <c r="B131" s="27">
        <v>44987</v>
      </c>
      <c r="C131" s="29">
        <v>1</v>
      </c>
      <c r="D131" s="25" t="s">
        <v>113</v>
      </c>
      <c r="E131" s="25">
        <v>1</v>
      </c>
    </row>
    <row r="132" spans="1:5" x14ac:dyDescent="0.25">
      <c r="A132" s="29" t="s">
        <v>19</v>
      </c>
      <c r="B132" s="27">
        <v>44987</v>
      </c>
      <c r="C132" s="29">
        <v>1</v>
      </c>
      <c r="D132" s="25" t="s">
        <v>133</v>
      </c>
      <c r="E132" s="25">
        <v>1</v>
      </c>
    </row>
    <row r="133" spans="1:5" x14ac:dyDescent="0.25">
      <c r="A133" s="29" t="s">
        <v>19</v>
      </c>
      <c r="B133" s="27">
        <v>44987</v>
      </c>
      <c r="C133" s="29">
        <v>1</v>
      </c>
      <c r="D133" s="25" t="s">
        <v>131</v>
      </c>
      <c r="E133" s="25">
        <v>1</v>
      </c>
    </row>
    <row r="134" spans="1:5" x14ac:dyDescent="0.25">
      <c r="A134" s="29" t="s">
        <v>19</v>
      </c>
      <c r="B134" s="27">
        <v>44987</v>
      </c>
      <c r="C134" s="29">
        <v>1</v>
      </c>
      <c r="D134" s="25" t="s">
        <v>97</v>
      </c>
      <c r="E134" s="25">
        <v>1</v>
      </c>
    </row>
    <row r="135" spans="1:5" x14ac:dyDescent="0.25">
      <c r="A135" s="29" t="s">
        <v>19</v>
      </c>
      <c r="B135" s="27">
        <v>44987</v>
      </c>
      <c r="C135" s="29">
        <v>1</v>
      </c>
      <c r="D135" s="25" t="s">
        <v>116</v>
      </c>
      <c r="E135" s="25">
        <v>1</v>
      </c>
    </row>
    <row r="136" spans="1:5" x14ac:dyDescent="0.25">
      <c r="A136" s="29" t="s">
        <v>19</v>
      </c>
      <c r="B136" s="27">
        <v>44987</v>
      </c>
      <c r="C136" s="29">
        <v>2</v>
      </c>
      <c r="D136" s="25" t="s">
        <v>132</v>
      </c>
      <c r="E136" s="25">
        <v>1</v>
      </c>
    </row>
    <row r="137" spans="1:5" x14ac:dyDescent="0.25">
      <c r="A137" s="29" t="s">
        <v>19</v>
      </c>
      <c r="B137" s="27">
        <v>44987</v>
      </c>
      <c r="C137" s="29">
        <v>2</v>
      </c>
      <c r="D137" s="25" t="s">
        <v>71</v>
      </c>
      <c r="E137" s="25">
        <v>5</v>
      </c>
    </row>
    <row r="138" spans="1:5" x14ac:dyDescent="0.25">
      <c r="A138" s="29" t="s">
        <v>19</v>
      </c>
      <c r="B138" s="27">
        <v>44987</v>
      </c>
      <c r="C138" s="29">
        <v>2</v>
      </c>
      <c r="D138" s="25" t="s">
        <v>129</v>
      </c>
      <c r="E138" s="25">
        <v>1</v>
      </c>
    </row>
    <row r="139" spans="1:5" x14ac:dyDescent="0.25">
      <c r="A139" s="29" t="s">
        <v>19</v>
      </c>
      <c r="B139" s="27">
        <v>44987</v>
      </c>
      <c r="C139" s="29">
        <v>2</v>
      </c>
      <c r="D139" s="25" t="s">
        <v>84</v>
      </c>
      <c r="E139" s="25">
        <v>1</v>
      </c>
    </row>
    <row r="140" spans="1:5" x14ac:dyDescent="0.25">
      <c r="A140" s="29" t="s">
        <v>19</v>
      </c>
      <c r="B140" s="27">
        <v>44987</v>
      </c>
      <c r="C140" s="29">
        <v>2</v>
      </c>
      <c r="D140" s="25" t="s">
        <v>73</v>
      </c>
      <c r="E140" s="25">
        <v>3</v>
      </c>
    </row>
    <row r="141" spans="1:5" x14ac:dyDescent="0.25">
      <c r="A141" s="29" t="s">
        <v>19</v>
      </c>
      <c r="B141" s="27">
        <v>44987</v>
      </c>
      <c r="C141" s="29">
        <v>2</v>
      </c>
      <c r="D141" s="25" t="s">
        <v>88</v>
      </c>
      <c r="E141" s="25">
        <v>4</v>
      </c>
    </row>
    <row r="142" spans="1:5" x14ac:dyDescent="0.25">
      <c r="A142" s="29" t="s">
        <v>19</v>
      </c>
      <c r="B142" s="27">
        <v>44987</v>
      </c>
      <c r="C142" s="29">
        <v>2</v>
      </c>
      <c r="D142" s="25" t="s">
        <v>111</v>
      </c>
      <c r="E142" s="25">
        <v>1</v>
      </c>
    </row>
    <row r="143" spans="1:5" x14ac:dyDescent="0.25">
      <c r="A143" s="29" t="s">
        <v>19</v>
      </c>
      <c r="B143" s="27">
        <v>44987</v>
      </c>
      <c r="C143" s="29">
        <v>2</v>
      </c>
      <c r="D143" s="25" t="s">
        <v>76</v>
      </c>
      <c r="E143" s="25">
        <v>5</v>
      </c>
    </row>
    <row r="144" spans="1:5" x14ac:dyDescent="0.25">
      <c r="A144" s="29" t="s">
        <v>19</v>
      </c>
      <c r="B144" s="27">
        <v>44987</v>
      </c>
      <c r="C144" s="29">
        <v>2</v>
      </c>
      <c r="D144" s="25" t="s">
        <v>77</v>
      </c>
      <c r="E144" s="25">
        <v>1</v>
      </c>
    </row>
    <row r="145" spans="1:5" x14ac:dyDescent="0.25">
      <c r="A145" s="29" t="s">
        <v>19</v>
      </c>
      <c r="B145" s="27">
        <v>44987</v>
      </c>
      <c r="C145" s="29">
        <v>2</v>
      </c>
      <c r="D145" s="25" t="s">
        <v>104</v>
      </c>
      <c r="E145" s="25">
        <v>3</v>
      </c>
    </row>
    <row r="146" spans="1:5" x14ac:dyDescent="0.25">
      <c r="A146" s="29" t="s">
        <v>19</v>
      </c>
      <c r="B146" s="27">
        <v>44987</v>
      </c>
      <c r="C146" s="29">
        <v>2</v>
      </c>
      <c r="D146" s="25" t="s">
        <v>105</v>
      </c>
      <c r="E146" s="25">
        <v>1</v>
      </c>
    </row>
    <row r="147" spans="1:5" x14ac:dyDescent="0.25">
      <c r="A147" s="29" t="s">
        <v>19</v>
      </c>
      <c r="B147" s="27">
        <v>44987</v>
      </c>
      <c r="C147" s="29">
        <v>2</v>
      </c>
      <c r="D147" s="25" t="s">
        <v>90</v>
      </c>
      <c r="E147" s="25">
        <v>14</v>
      </c>
    </row>
    <row r="148" spans="1:5" x14ac:dyDescent="0.25">
      <c r="A148" s="29" t="s">
        <v>19</v>
      </c>
      <c r="B148" s="27">
        <v>44987</v>
      </c>
      <c r="C148" s="29">
        <v>2</v>
      </c>
      <c r="D148" s="25" t="s">
        <v>106</v>
      </c>
      <c r="E148" s="25">
        <v>1</v>
      </c>
    </row>
    <row r="149" spans="1:5" x14ac:dyDescent="0.25">
      <c r="A149" s="29" t="s">
        <v>19</v>
      </c>
      <c r="B149" s="27">
        <v>44987</v>
      </c>
      <c r="C149" s="29">
        <v>2</v>
      </c>
      <c r="D149" s="25" t="s">
        <v>126</v>
      </c>
      <c r="E149" s="25">
        <v>2</v>
      </c>
    </row>
    <row r="150" spans="1:5" x14ac:dyDescent="0.25">
      <c r="A150" s="29" t="s">
        <v>19</v>
      </c>
      <c r="B150" s="27">
        <v>44987</v>
      </c>
      <c r="C150" s="29">
        <v>2</v>
      </c>
      <c r="D150" s="25" t="s">
        <v>93</v>
      </c>
      <c r="E150" s="25">
        <v>82</v>
      </c>
    </row>
    <row r="151" spans="1:5" x14ac:dyDescent="0.25">
      <c r="A151" s="29" t="s">
        <v>19</v>
      </c>
      <c r="B151" s="27">
        <v>44987</v>
      </c>
      <c r="C151" s="29">
        <v>2</v>
      </c>
      <c r="D151" s="25" t="s">
        <v>107</v>
      </c>
      <c r="E151" s="25">
        <v>2</v>
      </c>
    </row>
    <row r="152" spans="1:5" x14ac:dyDescent="0.25">
      <c r="A152" s="29" t="s">
        <v>19</v>
      </c>
      <c r="B152" s="27">
        <v>44987</v>
      </c>
      <c r="C152" s="29">
        <v>2</v>
      </c>
      <c r="D152" s="25" t="s">
        <v>80</v>
      </c>
      <c r="E152" s="25">
        <v>2</v>
      </c>
    </row>
    <row r="153" spans="1:5" x14ac:dyDescent="0.25">
      <c r="A153" s="29" t="s">
        <v>19</v>
      </c>
      <c r="B153" s="27">
        <v>44987</v>
      </c>
      <c r="C153" s="29">
        <v>2</v>
      </c>
      <c r="D153" s="25" t="s">
        <v>81</v>
      </c>
      <c r="E153" s="25">
        <v>9</v>
      </c>
    </row>
    <row r="154" spans="1:5" x14ac:dyDescent="0.25">
      <c r="A154" s="29" t="s">
        <v>19</v>
      </c>
      <c r="B154" s="27">
        <v>44987</v>
      </c>
      <c r="C154" s="29">
        <v>2</v>
      </c>
      <c r="D154" s="25" t="s">
        <v>94</v>
      </c>
      <c r="E154" s="25">
        <v>4</v>
      </c>
    </row>
    <row r="155" spans="1:5" x14ac:dyDescent="0.25">
      <c r="A155" s="29" t="s">
        <v>19</v>
      </c>
      <c r="B155" s="27">
        <v>44987</v>
      </c>
      <c r="C155" s="29">
        <v>2</v>
      </c>
      <c r="D155" s="25" t="s">
        <v>95</v>
      </c>
      <c r="E155" s="25">
        <v>2</v>
      </c>
    </row>
    <row r="156" spans="1:5" x14ac:dyDescent="0.25">
      <c r="A156" s="29" t="s">
        <v>19</v>
      </c>
      <c r="B156" s="27">
        <v>44987</v>
      </c>
      <c r="C156" s="29">
        <v>2</v>
      </c>
      <c r="D156" s="25" t="s">
        <v>113</v>
      </c>
      <c r="E156" s="25">
        <v>2</v>
      </c>
    </row>
    <row r="157" spans="1:5" x14ac:dyDescent="0.25">
      <c r="A157" s="29" t="s">
        <v>19</v>
      </c>
      <c r="B157" s="27">
        <v>44987</v>
      </c>
      <c r="C157" s="29">
        <v>2</v>
      </c>
      <c r="D157" s="25" t="s">
        <v>131</v>
      </c>
      <c r="E157" s="25">
        <v>1</v>
      </c>
    </row>
    <row r="158" spans="1:5" x14ac:dyDescent="0.25">
      <c r="A158" s="29" t="s">
        <v>19</v>
      </c>
      <c r="B158" s="27">
        <v>44987</v>
      </c>
      <c r="C158" s="29">
        <v>2</v>
      </c>
      <c r="D158" s="25" t="s">
        <v>134</v>
      </c>
      <c r="E158" s="25">
        <v>1</v>
      </c>
    </row>
    <row r="159" spans="1:5" x14ac:dyDescent="0.25">
      <c r="A159" s="29" t="s">
        <v>19</v>
      </c>
      <c r="B159" s="27">
        <v>44987</v>
      </c>
      <c r="C159" s="29">
        <v>2</v>
      </c>
      <c r="D159" s="25" t="s">
        <v>135</v>
      </c>
      <c r="E159" s="25">
        <v>1</v>
      </c>
    </row>
    <row r="160" spans="1:5" x14ac:dyDescent="0.25">
      <c r="A160" s="29" t="s">
        <v>19</v>
      </c>
      <c r="B160" s="27">
        <v>44987</v>
      </c>
      <c r="C160" s="29">
        <v>2</v>
      </c>
      <c r="D160" s="25" t="s">
        <v>116</v>
      </c>
      <c r="E160" s="25">
        <v>1</v>
      </c>
    </row>
    <row r="161" spans="1:5" x14ac:dyDescent="0.25">
      <c r="A161" s="29" t="s">
        <v>23</v>
      </c>
      <c r="B161" s="27">
        <v>44994</v>
      </c>
      <c r="C161" s="29">
        <v>1</v>
      </c>
      <c r="D161" s="25" t="s">
        <v>71</v>
      </c>
      <c r="E161" s="25">
        <v>1</v>
      </c>
    </row>
    <row r="162" spans="1:5" x14ac:dyDescent="0.25">
      <c r="A162" s="29" t="s">
        <v>23</v>
      </c>
      <c r="B162" s="27">
        <v>44994</v>
      </c>
      <c r="C162" s="29">
        <v>1</v>
      </c>
      <c r="D162" s="25" t="s">
        <v>136</v>
      </c>
      <c r="E162" s="25">
        <v>1</v>
      </c>
    </row>
    <row r="163" spans="1:5" x14ac:dyDescent="0.25">
      <c r="A163" s="29" t="s">
        <v>23</v>
      </c>
      <c r="B163" s="27">
        <v>44994</v>
      </c>
      <c r="C163" s="29">
        <v>1</v>
      </c>
      <c r="D163" s="25" t="s">
        <v>73</v>
      </c>
      <c r="E163" s="25">
        <v>6</v>
      </c>
    </row>
    <row r="164" spans="1:5" x14ac:dyDescent="0.25">
      <c r="A164" s="29" t="s">
        <v>23</v>
      </c>
      <c r="B164" s="27">
        <v>44994</v>
      </c>
      <c r="C164" s="29">
        <v>1</v>
      </c>
      <c r="D164" s="25" t="s">
        <v>137</v>
      </c>
      <c r="E164" s="25">
        <v>1</v>
      </c>
    </row>
    <row r="165" spans="1:5" x14ac:dyDescent="0.25">
      <c r="A165" s="29" t="s">
        <v>23</v>
      </c>
      <c r="B165" s="27">
        <v>44994</v>
      </c>
      <c r="C165" s="29">
        <v>1</v>
      </c>
      <c r="D165" s="25" t="s">
        <v>138</v>
      </c>
      <c r="E165" s="25">
        <v>2</v>
      </c>
    </row>
    <row r="166" spans="1:5" x14ac:dyDescent="0.25">
      <c r="A166" s="29" t="s">
        <v>23</v>
      </c>
      <c r="B166" s="27">
        <v>44994</v>
      </c>
      <c r="C166" s="29">
        <v>1</v>
      </c>
      <c r="D166" s="25" t="s">
        <v>75</v>
      </c>
      <c r="E166" s="25">
        <v>5</v>
      </c>
    </row>
    <row r="167" spans="1:5" x14ac:dyDescent="0.25">
      <c r="A167" s="29" t="s">
        <v>23</v>
      </c>
      <c r="B167" s="27">
        <v>44994</v>
      </c>
      <c r="C167" s="29">
        <v>1</v>
      </c>
      <c r="D167" s="25" t="s">
        <v>88</v>
      </c>
      <c r="E167" s="25">
        <v>86</v>
      </c>
    </row>
    <row r="168" spans="1:5" x14ac:dyDescent="0.25">
      <c r="A168" s="29" t="s">
        <v>23</v>
      </c>
      <c r="B168" s="27">
        <v>44994</v>
      </c>
      <c r="C168" s="29">
        <v>1</v>
      </c>
      <c r="D168" s="25" t="s">
        <v>111</v>
      </c>
      <c r="E168" s="25">
        <v>1</v>
      </c>
    </row>
    <row r="169" spans="1:5" x14ac:dyDescent="0.25">
      <c r="A169" s="29" t="s">
        <v>23</v>
      </c>
      <c r="B169" s="27">
        <v>44994</v>
      </c>
      <c r="C169" s="29">
        <v>1</v>
      </c>
      <c r="D169" s="25" t="s">
        <v>103</v>
      </c>
      <c r="E169" s="25">
        <v>2</v>
      </c>
    </row>
    <row r="170" spans="1:5" x14ac:dyDescent="0.25">
      <c r="A170" s="29" t="s">
        <v>23</v>
      </c>
      <c r="B170" s="27">
        <v>44994</v>
      </c>
      <c r="C170" s="29">
        <v>1</v>
      </c>
      <c r="D170" s="25" t="s">
        <v>85</v>
      </c>
      <c r="E170" s="25">
        <v>3</v>
      </c>
    </row>
    <row r="171" spans="1:5" x14ac:dyDescent="0.25">
      <c r="A171" s="29" t="s">
        <v>23</v>
      </c>
      <c r="B171" s="27">
        <v>44994</v>
      </c>
      <c r="C171" s="29">
        <v>1</v>
      </c>
      <c r="D171" s="25" t="s">
        <v>78</v>
      </c>
      <c r="E171" s="25">
        <v>1</v>
      </c>
    </row>
    <row r="172" spans="1:5" x14ac:dyDescent="0.25">
      <c r="A172" s="29" t="s">
        <v>23</v>
      </c>
      <c r="B172" s="27">
        <v>44994</v>
      </c>
      <c r="C172" s="29">
        <v>1</v>
      </c>
      <c r="D172" s="25" t="s">
        <v>91</v>
      </c>
      <c r="E172" s="25">
        <v>5</v>
      </c>
    </row>
    <row r="173" spans="1:5" x14ac:dyDescent="0.25">
      <c r="A173" s="29" t="s">
        <v>23</v>
      </c>
      <c r="B173" s="27">
        <v>44994</v>
      </c>
      <c r="C173" s="29">
        <v>1</v>
      </c>
      <c r="D173" s="25" t="s">
        <v>93</v>
      </c>
      <c r="E173" s="25">
        <v>18</v>
      </c>
    </row>
    <row r="174" spans="1:5" x14ac:dyDescent="0.25">
      <c r="A174" s="29" t="s">
        <v>23</v>
      </c>
      <c r="B174" s="27">
        <v>44994</v>
      </c>
      <c r="C174" s="29">
        <v>1</v>
      </c>
      <c r="D174" s="25" t="s">
        <v>107</v>
      </c>
      <c r="E174" s="25">
        <v>1</v>
      </c>
    </row>
    <row r="175" spans="1:5" x14ac:dyDescent="0.25">
      <c r="A175" s="29" t="s">
        <v>23</v>
      </c>
      <c r="B175" s="27">
        <v>44994</v>
      </c>
      <c r="C175" s="29">
        <v>1</v>
      </c>
      <c r="D175" s="25" t="s">
        <v>79</v>
      </c>
      <c r="E175" s="25">
        <v>1</v>
      </c>
    </row>
    <row r="176" spans="1:5" x14ac:dyDescent="0.25">
      <c r="A176" s="29" t="s">
        <v>23</v>
      </c>
      <c r="B176" s="27">
        <v>44994</v>
      </c>
      <c r="C176" s="29">
        <v>1</v>
      </c>
      <c r="D176" s="25" t="s">
        <v>80</v>
      </c>
      <c r="E176" s="25">
        <v>1</v>
      </c>
    </row>
    <row r="177" spans="1:5" x14ac:dyDescent="0.25">
      <c r="A177" s="29" t="s">
        <v>23</v>
      </c>
      <c r="B177" s="27">
        <v>44994</v>
      </c>
      <c r="C177" s="29">
        <v>1</v>
      </c>
      <c r="D177" s="25" t="s">
        <v>81</v>
      </c>
      <c r="E177" s="25">
        <v>1</v>
      </c>
    </row>
    <row r="178" spans="1:5" x14ac:dyDescent="0.25">
      <c r="A178" s="29" t="s">
        <v>23</v>
      </c>
      <c r="B178" s="27">
        <v>44994</v>
      </c>
      <c r="C178" s="29">
        <v>1</v>
      </c>
      <c r="D178" s="25" t="s">
        <v>94</v>
      </c>
      <c r="E178" s="25">
        <v>7</v>
      </c>
    </row>
    <row r="179" spans="1:5" x14ac:dyDescent="0.25">
      <c r="A179" s="29" t="s">
        <v>23</v>
      </c>
      <c r="B179" s="27">
        <v>44994</v>
      </c>
      <c r="C179" s="29">
        <v>1</v>
      </c>
      <c r="D179" s="25" t="s">
        <v>95</v>
      </c>
      <c r="E179" s="25">
        <v>2</v>
      </c>
    </row>
    <row r="180" spans="1:5" x14ac:dyDescent="0.25">
      <c r="A180" s="29" t="s">
        <v>23</v>
      </c>
      <c r="B180" s="27">
        <v>44994</v>
      </c>
      <c r="C180" s="29">
        <v>1</v>
      </c>
      <c r="D180" s="25" t="s">
        <v>98</v>
      </c>
      <c r="E180" s="25">
        <v>2</v>
      </c>
    </row>
    <row r="181" spans="1:5" x14ac:dyDescent="0.25">
      <c r="A181" s="29" t="s">
        <v>23</v>
      </c>
      <c r="B181" s="27">
        <v>44994</v>
      </c>
      <c r="C181" s="29">
        <v>1</v>
      </c>
      <c r="D181" s="25" t="s">
        <v>97</v>
      </c>
      <c r="E181" s="25">
        <v>2</v>
      </c>
    </row>
    <row r="182" spans="1:5" x14ac:dyDescent="0.25">
      <c r="A182" s="29" t="s">
        <v>23</v>
      </c>
      <c r="B182" s="27">
        <v>44994</v>
      </c>
      <c r="C182" s="29">
        <v>1</v>
      </c>
      <c r="D182" s="25" t="s">
        <v>108</v>
      </c>
      <c r="E182" s="25">
        <v>1</v>
      </c>
    </row>
    <row r="183" spans="1:5" x14ac:dyDescent="0.25">
      <c r="A183" s="29" t="s">
        <v>23</v>
      </c>
      <c r="B183" s="27">
        <v>44994</v>
      </c>
      <c r="C183" s="29">
        <v>1</v>
      </c>
      <c r="D183" s="25" t="s">
        <v>139</v>
      </c>
      <c r="E183" s="25">
        <v>1</v>
      </c>
    </row>
    <row r="184" spans="1:5" x14ac:dyDescent="0.25">
      <c r="A184" s="29" t="s">
        <v>23</v>
      </c>
      <c r="B184" s="27">
        <v>44994</v>
      </c>
      <c r="C184" s="29">
        <v>2</v>
      </c>
      <c r="D184" s="25" t="s">
        <v>140</v>
      </c>
      <c r="E184" s="25">
        <v>1</v>
      </c>
    </row>
    <row r="185" spans="1:5" x14ac:dyDescent="0.25">
      <c r="A185" s="29" t="s">
        <v>23</v>
      </c>
      <c r="B185" s="27">
        <v>44994</v>
      </c>
      <c r="C185" s="29">
        <v>2</v>
      </c>
      <c r="D185" s="25" t="s">
        <v>71</v>
      </c>
      <c r="E185" s="25">
        <v>2</v>
      </c>
    </row>
    <row r="186" spans="1:5" x14ac:dyDescent="0.25">
      <c r="A186" s="29" t="s">
        <v>23</v>
      </c>
      <c r="B186" s="27">
        <v>44994</v>
      </c>
      <c r="C186" s="29">
        <v>2</v>
      </c>
      <c r="D186" s="25" t="s">
        <v>129</v>
      </c>
      <c r="E186" s="25">
        <v>1</v>
      </c>
    </row>
    <row r="187" spans="1:5" x14ac:dyDescent="0.25">
      <c r="A187" s="29" t="s">
        <v>23</v>
      </c>
      <c r="B187" s="27">
        <v>44994</v>
      </c>
      <c r="C187" s="29">
        <v>2</v>
      </c>
      <c r="D187" s="25" t="s">
        <v>136</v>
      </c>
      <c r="E187" s="25">
        <v>2</v>
      </c>
    </row>
    <row r="188" spans="1:5" x14ac:dyDescent="0.25">
      <c r="A188" s="29" t="s">
        <v>23</v>
      </c>
      <c r="B188" s="27">
        <v>44994</v>
      </c>
      <c r="C188" s="29">
        <v>2</v>
      </c>
      <c r="D188" s="25" t="s">
        <v>83</v>
      </c>
      <c r="E188" s="25">
        <v>3</v>
      </c>
    </row>
    <row r="189" spans="1:5" x14ac:dyDescent="0.25">
      <c r="A189" s="29" t="s">
        <v>23</v>
      </c>
      <c r="B189" s="27">
        <v>44994</v>
      </c>
      <c r="C189" s="29">
        <v>2</v>
      </c>
      <c r="D189" s="25" t="s">
        <v>73</v>
      </c>
      <c r="E189" s="25">
        <v>5</v>
      </c>
    </row>
    <row r="190" spans="1:5" x14ac:dyDescent="0.25">
      <c r="A190" s="29" t="s">
        <v>23</v>
      </c>
      <c r="B190" s="27">
        <v>44994</v>
      </c>
      <c r="C190" s="29">
        <v>2</v>
      </c>
      <c r="D190" s="25" t="s">
        <v>137</v>
      </c>
      <c r="E190" s="25">
        <v>1</v>
      </c>
    </row>
    <row r="191" spans="1:5" x14ac:dyDescent="0.25">
      <c r="A191" s="29" t="s">
        <v>23</v>
      </c>
      <c r="B191" s="27">
        <v>44994</v>
      </c>
      <c r="C191" s="29">
        <v>2</v>
      </c>
      <c r="D191" s="25" t="s">
        <v>138</v>
      </c>
      <c r="E191" s="25">
        <v>2</v>
      </c>
    </row>
    <row r="192" spans="1:5" x14ac:dyDescent="0.25">
      <c r="A192" s="29" t="s">
        <v>23</v>
      </c>
      <c r="B192" s="27">
        <v>44994</v>
      </c>
      <c r="C192" s="29">
        <v>2</v>
      </c>
      <c r="D192" s="25" t="s">
        <v>75</v>
      </c>
      <c r="E192" s="25">
        <v>4</v>
      </c>
    </row>
    <row r="193" spans="1:5" x14ac:dyDescent="0.25">
      <c r="A193" s="29" t="s">
        <v>23</v>
      </c>
      <c r="B193" s="27">
        <v>44994</v>
      </c>
      <c r="C193" s="29">
        <v>2</v>
      </c>
      <c r="D193" s="25" t="s">
        <v>88</v>
      </c>
      <c r="E193" s="25">
        <v>76</v>
      </c>
    </row>
    <row r="194" spans="1:5" x14ac:dyDescent="0.25">
      <c r="A194" s="29" t="s">
        <v>23</v>
      </c>
      <c r="B194" s="27">
        <v>44994</v>
      </c>
      <c r="C194" s="29">
        <v>2</v>
      </c>
      <c r="D194" s="25" t="s">
        <v>85</v>
      </c>
      <c r="E194" s="25">
        <v>6</v>
      </c>
    </row>
    <row r="195" spans="1:5" x14ac:dyDescent="0.25">
      <c r="A195" s="29" t="s">
        <v>23</v>
      </c>
      <c r="B195" s="27">
        <v>44994</v>
      </c>
      <c r="C195" s="29">
        <v>2</v>
      </c>
      <c r="D195" s="25" t="s">
        <v>106</v>
      </c>
      <c r="E195" s="25">
        <v>1</v>
      </c>
    </row>
    <row r="196" spans="1:5" x14ac:dyDescent="0.25">
      <c r="A196" s="29" t="s">
        <v>23</v>
      </c>
      <c r="B196" s="27">
        <v>44994</v>
      </c>
      <c r="C196" s="29">
        <v>2</v>
      </c>
      <c r="D196" s="25" t="s">
        <v>91</v>
      </c>
      <c r="E196" s="25">
        <v>6</v>
      </c>
    </row>
    <row r="197" spans="1:5" x14ac:dyDescent="0.25">
      <c r="A197" s="29" t="s">
        <v>23</v>
      </c>
      <c r="B197" s="27">
        <v>44994</v>
      </c>
      <c r="C197" s="29">
        <v>2</v>
      </c>
      <c r="D197" s="25" t="s">
        <v>93</v>
      </c>
      <c r="E197" s="25">
        <v>21</v>
      </c>
    </row>
    <row r="198" spans="1:5" x14ac:dyDescent="0.25">
      <c r="A198" s="29" t="s">
        <v>23</v>
      </c>
      <c r="B198" s="27">
        <v>44994</v>
      </c>
      <c r="C198" s="29">
        <v>2</v>
      </c>
      <c r="D198" s="25" t="s">
        <v>141</v>
      </c>
      <c r="E198" s="25">
        <v>1</v>
      </c>
    </row>
    <row r="199" spans="1:5" x14ac:dyDescent="0.25">
      <c r="A199" s="29" t="s">
        <v>23</v>
      </c>
      <c r="B199" s="27">
        <v>44994</v>
      </c>
      <c r="C199" s="29">
        <v>2</v>
      </c>
      <c r="D199" s="25" t="s">
        <v>107</v>
      </c>
      <c r="E199" s="25">
        <v>1</v>
      </c>
    </row>
    <row r="200" spans="1:5" x14ac:dyDescent="0.25">
      <c r="A200" s="29" t="s">
        <v>23</v>
      </c>
      <c r="B200" s="27">
        <v>44994</v>
      </c>
      <c r="C200" s="29">
        <v>2</v>
      </c>
      <c r="D200" s="25" t="s">
        <v>79</v>
      </c>
      <c r="E200" s="25">
        <v>1</v>
      </c>
    </row>
    <row r="201" spans="1:5" x14ac:dyDescent="0.25">
      <c r="A201" s="29" t="s">
        <v>23</v>
      </c>
      <c r="B201" s="27">
        <v>44994</v>
      </c>
      <c r="C201" s="29">
        <v>2</v>
      </c>
      <c r="D201" s="25" t="s">
        <v>142</v>
      </c>
      <c r="E201" s="25">
        <v>1</v>
      </c>
    </row>
    <row r="202" spans="1:5" x14ac:dyDescent="0.25">
      <c r="A202" s="29" t="s">
        <v>23</v>
      </c>
      <c r="B202" s="27">
        <v>44994</v>
      </c>
      <c r="C202" s="29">
        <v>2</v>
      </c>
      <c r="D202" s="25" t="s">
        <v>94</v>
      </c>
      <c r="E202" s="25">
        <v>5</v>
      </c>
    </row>
    <row r="203" spans="1:5" x14ac:dyDescent="0.25">
      <c r="A203" s="29" t="s">
        <v>23</v>
      </c>
      <c r="B203" s="27">
        <v>44994</v>
      </c>
      <c r="C203" s="29">
        <v>2</v>
      </c>
      <c r="D203" s="25" t="s">
        <v>97</v>
      </c>
      <c r="E203" s="25">
        <v>1</v>
      </c>
    </row>
    <row r="204" spans="1:5" x14ac:dyDescent="0.25">
      <c r="A204" s="29" t="s">
        <v>23</v>
      </c>
      <c r="B204" s="27">
        <v>44994</v>
      </c>
      <c r="C204" s="29">
        <v>2</v>
      </c>
      <c r="D204" s="25" t="s">
        <v>108</v>
      </c>
      <c r="E204" s="25">
        <v>1</v>
      </c>
    </row>
    <row r="205" spans="1:5" x14ac:dyDescent="0.25">
      <c r="A205" s="29" t="s">
        <v>10</v>
      </c>
      <c r="B205" s="27">
        <v>44995</v>
      </c>
      <c r="C205" s="29">
        <v>1</v>
      </c>
      <c r="D205" s="25" t="s">
        <v>140</v>
      </c>
      <c r="E205" s="25">
        <v>1</v>
      </c>
    </row>
    <row r="206" spans="1:5" x14ac:dyDescent="0.25">
      <c r="A206" s="29" t="s">
        <v>10</v>
      </c>
      <c r="B206" s="27">
        <v>44995</v>
      </c>
      <c r="C206" s="29">
        <v>1</v>
      </c>
      <c r="D206" s="25" t="s">
        <v>150</v>
      </c>
      <c r="E206" s="25">
        <v>2</v>
      </c>
    </row>
    <row r="207" spans="1:5" x14ac:dyDescent="0.25">
      <c r="A207" s="29" t="s">
        <v>10</v>
      </c>
      <c r="B207" s="27">
        <v>44995</v>
      </c>
      <c r="C207" s="29">
        <v>1</v>
      </c>
      <c r="D207" s="25" t="s">
        <v>151</v>
      </c>
      <c r="E207" s="25">
        <v>1</v>
      </c>
    </row>
    <row r="208" spans="1:5" x14ac:dyDescent="0.25">
      <c r="A208" s="29" t="s">
        <v>10</v>
      </c>
      <c r="B208" s="27">
        <v>44995</v>
      </c>
      <c r="C208" s="29">
        <v>1</v>
      </c>
      <c r="D208" s="25" t="s">
        <v>71</v>
      </c>
      <c r="E208" s="25">
        <v>5</v>
      </c>
    </row>
    <row r="209" spans="1:5" x14ac:dyDescent="0.25">
      <c r="A209" s="29" t="s">
        <v>10</v>
      </c>
      <c r="B209" s="27">
        <v>44995</v>
      </c>
      <c r="C209" s="29">
        <v>1</v>
      </c>
      <c r="D209" s="25" t="s">
        <v>83</v>
      </c>
      <c r="E209" s="25">
        <v>8</v>
      </c>
    </row>
    <row r="210" spans="1:5" x14ac:dyDescent="0.25">
      <c r="A210" s="29" t="s">
        <v>10</v>
      </c>
      <c r="B210" s="27">
        <v>44995</v>
      </c>
      <c r="C210" s="29">
        <v>1</v>
      </c>
      <c r="D210" s="25" t="s">
        <v>87</v>
      </c>
      <c r="E210" s="25">
        <v>25</v>
      </c>
    </row>
    <row r="211" spans="1:5" x14ac:dyDescent="0.25">
      <c r="A211" s="29" t="s">
        <v>10</v>
      </c>
      <c r="B211" s="27">
        <v>44995</v>
      </c>
      <c r="C211" s="29">
        <v>1</v>
      </c>
      <c r="D211" s="25" t="s">
        <v>75</v>
      </c>
      <c r="E211" s="25">
        <v>1</v>
      </c>
    </row>
    <row r="212" spans="1:5" x14ac:dyDescent="0.25">
      <c r="A212" s="29" t="s">
        <v>10</v>
      </c>
      <c r="B212" s="27">
        <v>44995</v>
      </c>
      <c r="C212" s="29">
        <v>1</v>
      </c>
      <c r="D212" s="25" t="s">
        <v>88</v>
      </c>
      <c r="E212" s="25">
        <v>20</v>
      </c>
    </row>
    <row r="213" spans="1:5" x14ac:dyDescent="0.25">
      <c r="A213" s="29" t="s">
        <v>10</v>
      </c>
      <c r="B213" s="27">
        <v>44995</v>
      </c>
      <c r="C213" s="29">
        <v>1</v>
      </c>
      <c r="D213" s="25" t="s">
        <v>110</v>
      </c>
      <c r="E213" s="25">
        <v>1</v>
      </c>
    </row>
    <row r="214" spans="1:5" x14ac:dyDescent="0.25">
      <c r="A214" s="29" t="s">
        <v>10</v>
      </c>
      <c r="B214" s="27">
        <v>44995</v>
      </c>
      <c r="C214" s="29">
        <v>1</v>
      </c>
      <c r="D214" s="25" t="s">
        <v>76</v>
      </c>
      <c r="E214" s="25">
        <v>3</v>
      </c>
    </row>
    <row r="215" spans="1:5" x14ac:dyDescent="0.25">
      <c r="A215" s="29" t="s">
        <v>10</v>
      </c>
      <c r="B215" s="27">
        <v>44995</v>
      </c>
      <c r="C215" s="29">
        <v>1</v>
      </c>
      <c r="D215" s="25" t="s">
        <v>85</v>
      </c>
      <c r="E215" s="25">
        <v>1</v>
      </c>
    </row>
    <row r="216" spans="1:5" x14ac:dyDescent="0.25">
      <c r="A216" s="29" t="s">
        <v>10</v>
      </c>
      <c r="B216" s="27">
        <v>44995</v>
      </c>
      <c r="C216" s="29">
        <v>1</v>
      </c>
      <c r="D216" s="25" t="s">
        <v>118</v>
      </c>
      <c r="E216" s="25">
        <v>1</v>
      </c>
    </row>
    <row r="217" spans="1:5" x14ac:dyDescent="0.25">
      <c r="A217" s="29" t="s">
        <v>10</v>
      </c>
      <c r="B217" s="27">
        <v>44995</v>
      </c>
      <c r="C217" s="29">
        <v>1</v>
      </c>
      <c r="D217" s="25" t="s">
        <v>90</v>
      </c>
      <c r="E217" s="25">
        <v>2</v>
      </c>
    </row>
    <row r="218" spans="1:5" x14ac:dyDescent="0.25">
      <c r="A218" s="29" t="s">
        <v>10</v>
      </c>
      <c r="B218" s="27">
        <v>44995</v>
      </c>
      <c r="C218" s="29">
        <v>1</v>
      </c>
      <c r="D218" s="25" t="s">
        <v>106</v>
      </c>
      <c r="E218" s="25">
        <v>2</v>
      </c>
    </row>
    <row r="219" spans="1:5" x14ac:dyDescent="0.25">
      <c r="A219" s="29" t="s">
        <v>10</v>
      </c>
      <c r="B219" s="27">
        <v>44995</v>
      </c>
      <c r="C219" s="29">
        <v>1</v>
      </c>
      <c r="D219" s="25" t="s">
        <v>126</v>
      </c>
      <c r="E219" s="25">
        <v>6</v>
      </c>
    </row>
    <row r="220" spans="1:5" x14ac:dyDescent="0.25">
      <c r="A220" s="29" t="s">
        <v>10</v>
      </c>
      <c r="B220" s="27">
        <v>44995</v>
      </c>
      <c r="C220" s="29">
        <v>1</v>
      </c>
      <c r="D220" s="25" t="s">
        <v>93</v>
      </c>
      <c r="E220" s="25">
        <v>19</v>
      </c>
    </row>
    <row r="221" spans="1:5" x14ac:dyDescent="0.25">
      <c r="A221" s="29" t="s">
        <v>10</v>
      </c>
      <c r="B221" s="27">
        <v>44995</v>
      </c>
      <c r="C221" s="29">
        <v>1</v>
      </c>
      <c r="D221" s="25" t="s">
        <v>152</v>
      </c>
      <c r="E221" s="25">
        <v>1</v>
      </c>
    </row>
    <row r="222" spans="1:5" x14ac:dyDescent="0.25">
      <c r="A222" s="29" t="s">
        <v>10</v>
      </c>
      <c r="B222" s="27">
        <v>44995</v>
      </c>
      <c r="C222" s="29">
        <v>1</v>
      </c>
      <c r="D222" s="25" t="s">
        <v>143</v>
      </c>
      <c r="E222" s="25">
        <v>1</v>
      </c>
    </row>
    <row r="223" spans="1:5" x14ac:dyDescent="0.25">
      <c r="A223" s="29" t="s">
        <v>10</v>
      </c>
      <c r="B223" s="27">
        <v>44995</v>
      </c>
      <c r="C223" s="29">
        <v>1</v>
      </c>
      <c r="D223" s="25" t="s">
        <v>107</v>
      </c>
      <c r="E223" s="25">
        <v>5</v>
      </c>
    </row>
    <row r="224" spans="1:5" x14ac:dyDescent="0.25">
      <c r="A224" s="29" t="s">
        <v>10</v>
      </c>
      <c r="B224" s="27">
        <v>44995</v>
      </c>
      <c r="C224" s="29">
        <v>1</v>
      </c>
      <c r="D224" s="25" t="s">
        <v>144</v>
      </c>
      <c r="E224" s="25">
        <v>1</v>
      </c>
    </row>
    <row r="225" spans="1:5" x14ac:dyDescent="0.25">
      <c r="A225" s="29" t="s">
        <v>10</v>
      </c>
      <c r="B225" s="27">
        <v>44995</v>
      </c>
      <c r="C225" s="29">
        <v>1</v>
      </c>
      <c r="D225" s="25" t="s">
        <v>145</v>
      </c>
      <c r="E225" s="25">
        <v>1</v>
      </c>
    </row>
    <row r="226" spans="1:5" x14ac:dyDescent="0.25">
      <c r="A226" s="29" t="s">
        <v>10</v>
      </c>
      <c r="B226" s="27">
        <v>44995</v>
      </c>
      <c r="C226" s="29">
        <v>1</v>
      </c>
      <c r="D226" s="25" t="s">
        <v>153</v>
      </c>
      <c r="E226" s="25">
        <v>2</v>
      </c>
    </row>
    <row r="227" spans="1:5" x14ac:dyDescent="0.25">
      <c r="A227" s="29" t="s">
        <v>10</v>
      </c>
      <c r="B227" s="27">
        <v>44995</v>
      </c>
      <c r="C227" s="29">
        <v>1</v>
      </c>
      <c r="D227" s="25" t="s">
        <v>146</v>
      </c>
      <c r="E227" s="25">
        <v>1</v>
      </c>
    </row>
    <row r="228" spans="1:5" x14ac:dyDescent="0.25">
      <c r="A228" s="29" t="s">
        <v>10</v>
      </c>
      <c r="B228" s="27">
        <v>44995</v>
      </c>
      <c r="C228" s="29">
        <v>1</v>
      </c>
      <c r="D228" s="25" t="s">
        <v>86</v>
      </c>
      <c r="E228" s="25">
        <v>5</v>
      </c>
    </row>
    <row r="229" spans="1:5" x14ac:dyDescent="0.25">
      <c r="A229" s="29" t="s">
        <v>10</v>
      </c>
      <c r="B229" s="27">
        <v>44995</v>
      </c>
      <c r="C229" s="29">
        <v>1</v>
      </c>
      <c r="D229" s="25" t="s">
        <v>154</v>
      </c>
      <c r="E229" s="25">
        <v>1</v>
      </c>
    </row>
    <row r="230" spans="1:5" x14ac:dyDescent="0.25">
      <c r="A230" s="29" t="s">
        <v>10</v>
      </c>
      <c r="B230" s="27">
        <v>44995</v>
      </c>
      <c r="C230" s="29">
        <v>1</v>
      </c>
      <c r="D230" s="25" t="s">
        <v>122</v>
      </c>
      <c r="E230" s="25">
        <v>1</v>
      </c>
    </row>
    <row r="231" spans="1:5" x14ac:dyDescent="0.25">
      <c r="A231" s="29" t="s">
        <v>10</v>
      </c>
      <c r="B231" s="27">
        <v>44995</v>
      </c>
      <c r="C231" s="29">
        <v>1</v>
      </c>
      <c r="D231" s="25" t="s">
        <v>142</v>
      </c>
      <c r="E231" s="25">
        <v>2</v>
      </c>
    </row>
    <row r="232" spans="1:5" x14ac:dyDescent="0.25">
      <c r="A232" s="29" t="s">
        <v>10</v>
      </c>
      <c r="B232" s="27">
        <v>44995</v>
      </c>
      <c r="C232" s="29">
        <v>1</v>
      </c>
      <c r="D232" s="25" t="s">
        <v>94</v>
      </c>
      <c r="E232" s="25">
        <v>3</v>
      </c>
    </row>
    <row r="233" spans="1:5" x14ac:dyDescent="0.25">
      <c r="A233" s="29" t="s">
        <v>10</v>
      </c>
      <c r="B233" s="27">
        <v>44995</v>
      </c>
      <c r="C233" s="29">
        <v>1</v>
      </c>
      <c r="D233" s="25" t="s">
        <v>95</v>
      </c>
      <c r="E233" s="25">
        <v>1</v>
      </c>
    </row>
    <row r="234" spans="1:5" x14ac:dyDescent="0.25">
      <c r="A234" s="29" t="s">
        <v>10</v>
      </c>
      <c r="B234" s="27">
        <v>44995</v>
      </c>
      <c r="C234" s="29">
        <v>1</v>
      </c>
      <c r="D234" s="25" t="s">
        <v>123</v>
      </c>
      <c r="E234" s="25">
        <v>4</v>
      </c>
    </row>
    <row r="235" spans="1:5" x14ac:dyDescent="0.25">
      <c r="A235" s="29" t="s">
        <v>10</v>
      </c>
      <c r="B235" s="27">
        <v>44995</v>
      </c>
      <c r="C235" s="29">
        <v>1</v>
      </c>
      <c r="D235" s="25" t="s">
        <v>97</v>
      </c>
      <c r="E235" s="25">
        <v>2</v>
      </c>
    </row>
    <row r="236" spans="1:5" x14ac:dyDescent="0.25">
      <c r="A236" s="29" t="s">
        <v>10</v>
      </c>
      <c r="B236" s="27">
        <v>44995</v>
      </c>
      <c r="C236" s="29">
        <v>1</v>
      </c>
      <c r="D236" s="25" t="s">
        <v>134</v>
      </c>
      <c r="E236" s="25">
        <v>3</v>
      </c>
    </row>
    <row r="237" spans="1:5" x14ac:dyDescent="0.25">
      <c r="A237" s="29" t="s">
        <v>10</v>
      </c>
      <c r="B237" s="27">
        <v>44995</v>
      </c>
      <c r="C237" s="29">
        <v>1</v>
      </c>
      <c r="D237" s="25" t="s">
        <v>155</v>
      </c>
      <c r="E237" s="25">
        <v>3</v>
      </c>
    </row>
    <row r="238" spans="1:5" x14ac:dyDescent="0.25">
      <c r="A238" s="29" t="s">
        <v>10</v>
      </c>
      <c r="B238" s="27">
        <v>44995</v>
      </c>
      <c r="C238" s="29">
        <v>1</v>
      </c>
      <c r="D238" s="25" t="s">
        <v>156</v>
      </c>
      <c r="E238" s="25">
        <v>1</v>
      </c>
    </row>
    <row r="239" spans="1:5" x14ac:dyDescent="0.25">
      <c r="A239" s="29" t="s">
        <v>10</v>
      </c>
      <c r="B239" s="27">
        <v>44995</v>
      </c>
      <c r="C239" s="29">
        <v>1</v>
      </c>
      <c r="D239" s="25" t="s">
        <v>157</v>
      </c>
      <c r="E239" s="25">
        <v>1</v>
      </c>
    </row>
    <row r="240" spans="1:5" x14ac:dyDescent="0.25">
      <c r="A240" s="29" t="s">
        <v>10</v>
      </c>
      <c r="B240" s="27">
        <v>44995</v>
      </c>
      <c r="C240" s="29">
        <v>2</v>
      </c>
      <c r="D240" s="25" t="s">
        <v>147</v>
      </c>
      <c r="E240" s="25">
        <v>4</v>
      </c>
    </row>
    <row r="241" spans="1:5" x14ac:dyDescent="0.25">
      <c r="A241" s="29" t="s">
        <v>10</v>
      </c>
      <c r="B241" s="27">
        <v>44995</v>
      </c>
      <c r="C241" s="29">
        <v>2</v>
      </c>
      <c r="D241" s="25" t="s">
        <v>140</v>
      </c>
      <c r="E241" s="25">
        <v>1</v>
      </c>
    </row>
    <row r="242" spans="1:5" x14ac:dyDescent="0.25">
      <c r="A242" s="29" t="s">
        <v>10</v>
      </c>
      <c r="B242" s="27">
        <v>44995</v>
      </c>
      <c r="C242" s="29">
        <v>2</v>
      </c>
      <c r="D242" s="25" t="s">
        <v>71</v>
      </c>
      <c r="E242" s="25">
        <v>6</v>
      </c>
    </row>
    <row r="243" spans="1:5" x14ac:dyDescent="0.25">
      <c r="A243" s="29" t="s">
        <v>10</v>
      </c>
      <c r="B243" s="27">
        <v>44995</v>
      </c>
      <c r="C243" s="29">
        <v>2</v>
      </c>
      <c r="D243" s="25" t="s">
        <v>83</v>
      </c>
      <c r="E243" s="25">
        <v>10</v>
      </c>
    </row>
    <row r="244" spans="1:5" x14ac:dyDescent="0.25">
      <c r="A244" s="29" t="s">
        <v>10</v>
      </c>
      <c r="B244" s="27">
        <v>44995</v>
      </c>
      <c r="C244" s="29">
        <v>2</v>
      </c>
      <c r="D244" s="25" t="s">
        <v>148</v>
      </c>
      <c r="E244" s="25">
        <v>1</v>
      </c>
    </row>
    <row r="245" spans="1:5" x14ac:dyDescent="0.25">
      <c r="A245" s="29" t="s">
        <v>10</v>
      </c>
      <c r="B245" s="27">
        <v>44995</v>
      </c>
      <c r="C245" s="29">
        <v>2</v>
      </c>
      <c r="D245" s="25" t="s">
        <v>87</v>
      </c>
      <c r="E245" s="25">
        <v>15</v>
      </c>
    </row>
    <row r="246" spans="1:5" x14ac:dyDescent="0.25">
      <c r="A246" s="29" t="s">
        <v>10</v>
      </c>
      <c r="B246" s="27">
        <v>44995</v>
      </c>
      <c r="C246" s="29">
        <v>2</v>
      </c>
      <c r="D246" s="25" t="s">
        <v>88</v>
      </c>
      <c r="E246" s="25">
        <v>17</v>
      </c>
    </row>
    <row r="247" spans="1:5" x14ac:dyDescent="0.25">
      <c r="A247" s="29" t="s">
        <v>10</v>
      </c>
      <c r="B247" s="27">
        <v>44995</v>
      </c>
      <c r="C247" s="29">
        <v>2</v>
      </c>
      <c r="D247" s="25" t="s">
        <v>111</v>
      </c>
      <c r="E247" s="25">
        <v>1</v>
      </c>
    </row>
    <row r="248" spans="1:5" x14ac:dyDescent="0.25">
      <c r="A248" s="29" t="s">
        <v>10</v>
      </c>
      <c r="B248" s="27">
        <v>44995</v>
      </c>
      <c r="C248" s="29">
        <v>2</v>
      </c>
      <c r="D248" s="25" t="s">
        <v>76</v>
      </c>
      <c r="E248" s="25">
        <v>2</v>
      </c>
    </row>
    <row r="249" spans="1:5" x14ac:dyDescent="0.25">
      <c r="A249" s="29" t="s">
        <v>10</v>
      </c>
      <c r="B249" s="27">
        <v>44995</v>
      </c>
      <c r="C249" s="29">
        <v>2</v>
      </c>
      <c r="D249" s="25" t="s">
        <v>85</v>
      </c>
      <c r="E249" s="25">
        <v>2</v>
      </c>
    </row>
    <row r="250" spans="1:5" x14ac:dyDescent="0.25">
      <c r="A250" s="29" t="s">
        <v>10</v>
      </c>
      <c r="B250" s="27">
        <v>44995</v>
      </c>
      <c r="C250" s="29">
        <v>2</v>
      </c>
      <c r="D250" s="25" t="s">
        <v>78</v>
      </c>
      <c r="E250" s="25">
        <v>1</v>
      </c>
    </row>
    <row r="251" spans="1:5" x14ac:dyDescent="0.25">
      <c r="A251" s="29" t="s">
        <v>10</v>
      </c>
      <c r="B251" s="27">
        <v>44995</v>
      </c>
      <c r="C251" s="29">
        <v>2</v>
      </c>
      <c r="D251" s="25" t="s">
        <v>104</v>
      </c>
      <c r="E251" s="25">
        <v>2</v>
      </c>
    </row>
    <row r="252" spans="1:5" x14ac:dyDescent="0.25">
      <c r="A252" s="29" t="s">
        <v>10</v>
      </c>
      <c r="B252" s="27">
        <v>44995</v>
      </c>
      <c r="C252" s="29">
        <v>2</v>
      </c>
      <c r="D252" s="25" t="s">
        <v>90</v>
      </c>
      <c r="E252" s="25">
        <v>3</v>
      </c>
    </row>
    <row r="253" spans="1:5" x14ac:dyDescent="0.25">
      <c r="A253" s="29" t="s">
        <v>10</v>
      </c>
      <c r="B253" s="27">
        <v>44995</v>
      </c>
      <c r="C253" s="29">
        <v>2</v>
      </c>
      <c r="D253" s="25" t="s">
        <v>126</v>
      </c>
      <c r="E253" s="25">
        <v>7</v>
      </c>
    </row>
    <row r="254" spans="1:5" x14ac:dyDescent="0.25">
      <c r="A254" s="29" t="s">
        <v>10</v>
      </c>
      <c r="B254" s="27">
        <v>44995</v>
      </c>
      <c r="C254" s="29">
        <v>2</v>
      </c>
      <c r="D254" s="25" t="s">
        <v>93</v>
      </c>
      <c r="E254" s="25">
        <v>22</v>
      </c>
    </row>
    <row r="255" spans="1:5" x14ac:dyDescent="0.25">
      <c r="A255" s="29" t="s">
        <v>10</v>
      </c>
      <c r="B255" s="27">
        <v>44995</v>
      </c>
      <c r="C255" s="29">
        <v>2</v>
      </c>
      <c r="D255" s="25" t="s">
        <v>158</v>
      </c>
      <c r="E255" s="25">
        <v>1</v>
      </c>
    </row>
    <row r="256" spans="1:5" x14ac:dyDescent="0.25">
      <c r="A256" s="29" t="s">
        <v>10</v>
      </c>
      <c r="B256" s="27">
        <v>44995</v>
      </c>
      <c r="C256" s="29">
        <v>2</v>
      </c>
      <c r="D256" s="25" t="s">
        <v>152</v>
      </c>
      <c r="E256" s="25">
        <v>2</v>
      </c>
    </row>
    <row r="257" spans="1:5" x14ac:dyDescent="0.25">
      <c r="A257" s="29" t="s">
        <v>10</v>
      </c>
      <c r="B257" s="27">
        <v>44995</v>
      </c>
      <c r="C257" s="29">
        <v>2</v>
      </c>
      <c r="D257" s="25" t="s">
        <v>107</v>
      </c>
      <c r="E257" s="25">
        <v>8</v>
      </c>
    </row>
    <row r="258" spans="1:5" x14ac:dyDescent="0.25">
      <c r="A258" s="29" t="s">
        <v>10</v>
      </c>
      <c r="B258" s="27">
        <v>44995</v>
      </c>
      <c r="C258" s="29">
        <v>2</v>
      </c>
      <c r="D258" s="25" t="s">
        <v>79</v>
      </c>
      <c r="E258" s="25">
        <v>1</v>
      </c>
    </row>
    <row r="259" spans="1:5" x14ac:dyDescent="0.25">
      <c r="A259" s="29" t="s">
        <v>10</v>
      </c>
      <c r="B259" s="27">
        <v>44995</v>
      </c>
      <c r="C259" s="29">
        <v>2</v>
      </c>
      <c r="D259" s="25" t="s">
        <v>159</v>
      </c>
      <c r="E259" s="25">
        <v>1</v>
      </c>
    </row>
    <row r="260" spans="1:5" x14ac:dyDescent="0.25">
      <c r="A260" s="29" t="s">
        <v>10</v>
      </c>
      <c r="B260" s="27">
        <v>44995</v>
      </c>
      <c r="C260" s="29">
        <v>2</v>
      </c>
      <c r="D260" s="25" t="s">
        <v>160</v>
      </c>
      <c r="E260" s="25">
        <v>1</v>
      </c>
    </row>
    <row r="261" spans="1:5" x14ac:dyDescent="0.25">
      <c r="A261" s="29" t="s">
        <v>10</v>
      </c>
      <c r="B261" s="27">
        <v>44995</v>
      </c>
      <c r="C261" s="29">
        <v>2</v>
      </c>
      <c r="D261" s="25" t="s">
        <v>153</v>
      </c>
      <c r="E261" s="25">
        <v>2</v>
      </c>
    </row>
    <row r="262" spans="1:5" x14ac:dyDescent="0.25">
      <c r="A262" s="29" t="s">
        <v>10</v>
      </c>
      <c r="B262" s="27">
        <v>44995</v>
      </c>
      <c r="C262" s="29">
        <v>2</v>
      </c>
      <c r="D262" s="25" t="s">
        <v>146</v>
      </c>
      <c r="E262" s="25">
        <v>1</v>
      </c>
    </row>
    <row r="263" spans="1:5" x14ac:dyDescent="0.25">
      <c r="A263" s="29" t="s">
        <v>10</v>
      </c>
      <c r="B263" s="27">
        <v>44995</v>
      </c>
      <c r="C263" s="29">
        <v>2</v>
      </c>
      <c r="D263" s="25" t="s">
        <v>121</v>
      </c>
      <c r="E263" s="25">
        <v>1</v>
      </c>
    </row>
    <row r="264" spans="1:5" x14ac:dyDescent="0.25">
      <c r="A264" s="29" t="s">
        <v>10</v>
      </c>
      <c r="B264" s="27">
        <v>44995</v>
      </c>
      <c r="C264" s="29">
        <v>2</v>
      </c>
      <c r="D264" s="25" t="s">
        <v>86</v>
      </c>
      <c r="E264" s="25">
        <v>3</v>
      </c>
    </row>
    <row r="265" spans="1:5" x14ac:dyDescent="0.25">
      <c r="A265" s="29" t="s">
        <v>10</v>
      </c>
      <c r="B265" s="27">
        <v>44995</v>
      </c>
      <c r="C265" s="29">
        <v>2</v>
      </c>
      <c r="D265" s="25" t="s">
        <v>154</v>
      </c>
      <c r="E265" s="25">
        <v>1</v>
      </c>
    </row>
    <row r="266" spans="1:5" x14ac:dyDescent="0.25">
      <c r="A266" s="29" t="s">
        <v>10</v>
      </c>
      <c r="B266" s="27">
        <v>44995</v>
      </c>
      <c r="C266" s="29">
        <v>2</v>
      </c>
      <c r="D266" s="25" t="s">
        <v>142</v>
      </c>
      <c r="E266" s="25">
        <v>4</v>
      </c>
    </row>
    <row r="267" spans="1:5" x14ac:dyDescent="0.25">
      <c r="A267" s="29" t="s">
        <v>10</v>
      </c>
      <c r="B267" s="27">
        <v>44995</v>
      </c>
      <c r="C267" s="29">
        <v>2</v>
      </c>
      <c r="D267" s="25" t="s">
        <v>94</v>
      </c>
      <c r="E267" s="25">
        <v>3</v>
      </c>
    </row>
    <row r="268" spans="1:5" x14ac:dyDescent="0.25">
      <c r="A268" s="29" t="s">
        <v>10</v>
      </c>
      <c r="B268" s="27">
        <v>44995</v>
      </c>
      <c r="C268" s="29">
        <v>2</v>
      </c>
      <c r="D268" s="25" t="s">
        <v>95</v>
      </c>
      <c r="E268" s="25">
        <v>1</v>
      </c>
    </row>
    <row r="269" spans="1:5" x14ac:dyDescent="0.25">
      <c r="A269" s="29" t="s">
        <v>10</v>
      </c>
      <c r="B269" s="27">
        <v>44995</v>
      </c>
      <c r="C269" s="29">
        <v>2</v>
      </c>
      <c r="D269" s="25" t="s">
        <v>123</v>
      </c>
      <c r="E269" s="25">
        <v>4</v>
      </c>
    </row>
    <row r="270" spans="1:5" x14ac:dyDescent="0.25">
      <c r="A270" s="29" t="s">
        <v>10</v>
      </c>
      <c r="B270" s="27">
        <v>44995</v>
      </c>
      <c r="C270" s="29">
        <v>2</v>
      </c>
      <c r="D270" s="25" t="s">
        <v>113</v>
      </c>
      <c r="E270" s="25">
        <v>2</v>
      </c>
    </row>
    <row r="271" spans="1:5" x14ac:dyDescent="0.25">
      <c r="A271" s="29" t="s">
        <v>10</v>
      </c>
      <c r="B271" s="27">
        <v>44995</v>
      </c>
      <c r="C271" s="29">
        <v>2</v>
      </c>
      <c r="D271" s="25" t="s">
        <v>161</v>
      </c>
      <c r="E271" s="25">
        <v>1</v>
      </c>
    </row>
    <row r="272" spans="1:5" x14ac:dyDescent="0.25">
      <c r="A272" s="29" t="s">
        <v>10</v>
      </c>
      <c r="B272" s="27">
        <v>44995</v>
      </c>
      <c r="C272" s="29">
        <v>2</v>
      </c>
      <c r="D272" s="25" t="s">
        <v>82</v>
      </c>
      <c r="E272" s="25">
        <v>3</v>
      </c>
    </row>
    <row r="273" spans="1:5" x14ac:dyDescent="0.25">
      <c r="A273" s="29" t="s">
        <v>10</v>
      </c>
      <c r="B273" s="27">
        <v>44995</v>
      </c>
      <c r="C273" s="29">
        <v>2</v>
      </c>
      <c r="D273" s="25" t="s">
        <v>97</v>
      </c>
      <c r="E273" s="25">
        <v>1</v>
      </c>
    </row>
    <row r="274" spans="1:5" x14ac:dyDescent="0.25">
      <c r="A274" s="29" t="s">
        <v>10</v>
      </c>
      <c r="B274" s="27">
        <v>44995</v>
      </c>
      <c r="C274" s="29">
        <v>2</v>
      </c>
      <c r="D274" s="25" t="s">
        <v>134</v>
      </c>
      <c r="E274" s="25">
        <v>2</v>
      </c>
    </row>
    <row r="275" spans="1:5" x14ac:dyDescent="0.25">
      <c r="A275" s="29" t="s">
        <v>10</v>
      </c>
      <c r="B275" s="27">
        <v>44995</v>
      </c>
      <c r="C275" s="29">
        <v>2</v>
      </c>
      <c r="D275" s="25" t="s">
        <v>155</v>
      </c>
      <c r="E275" s="25">
        <v>2</v>
      </c>
    </row>
    <row r="276" spans="1:5" x14ac:dyDescent="0.25">
      <c r="A276" s="29" t="s">
        <v>10</v>
      </c>
      <c r="B276" s="27">
        <v>44995</v>
      </c>
      <c r="C276" s="29">
        <v>2</v>
      </c>
      <c r="D276" s="25" t="s">
        <v>139</v>
      </c>
      <c r="E276" s="25">
        <v>1</v>
      </c>
    </row>
    <row r="277" spans="1:5" x14ac:dyDescent="0.25">
      <c r="A277" s="29" t="s">
        <v>10</v>
      </c>
      <c r="B277" s="27">
        <v>44995</v>
      </c>
      <c r="C277" s="29">
        <v>2</v>
      </c>
      <c r="D277" s="25" t="s">
        <v>149</v>
      </c>
      <c r="E277" s="25">
        <v>1</v>
      </c>
    </row>
    <row r="278" spans="1:5" x14ac:dyDescent="0.25">
      <c r="A278" s="29" t="s">
        <v>10</v>
      </c>
      <c r="B278" s="27">
        <v>44995</v>
      </c>
      <c r="C278" s="29">
        <v>2</v>
      </c>
      <c r="D278" s="25" t="s">
        <v>156</v>
      </c>
      <c r="E278" s="25">
        <v>2</v>
      </c>
    </row>
    <row r="279" spans="1:5" x14ac:dyDescent="0.25">
      <c r="A279" s="29" t="s">
        <v>6</v>
      </c>
      <c r="B279" s="27">
        <v>44987</v>
      </c>
      <c r="C279" s="29">
        <v>1</v>
      </c>
      <c r="D279" s="25" t="s">
        <v>147</v>
      </c>
      <c r="E279" s="25">
        <v>1</v>
      </c>
    </row>
    <row r="280" spans="1:5" x14ac:dyDescent="0.25">
      <c r="A280" s="29" t="s">
        <v>6</v>
      </c>
      <c r="B280" s="27">
        <v>44987</v>
      </c>
      <c r="C280" s="29">
        <v>1</v>
      </c>
      <c r="D280" s="25" t="s">
        <v>140</v>
      </c>
      <c r="E280" s="25">
        <v>2</v>
      </c>
    </row>
    <row r="281" spans="1:5" x14ac:dyDescent="0.25">
      <c r="A281" s="29" t="s">
        <v>6</v>
      </c>
      <c r="B281" s="27">
        <v>44987</v>
      </c>
      <c r="C281" s="29">
        <v>1</v>
      </c>
      <c r="D281" s="25" t="s">
        <v>100</v>
      </c>
      <c r="E281" s="25">
        <v>1</v>
      </c>
    </row>
    <row r="282" spans="1:5" x14ac:dyDescent="0.25">
      <c r="A282" s="29" t="s">
        <v>6</v>
      </c>
      <c r="B282" s="27">
        <v>44987</v>
      </c>
      <c r="C282" s="29">
        <v>1</v>
      </c>
      <c r="D282" s="25" t="s">
        <v>101</v>
      </c>
      <c r="E282" s="25">
        <v>9</v>
      </c>
    </row>
    <row r="283" spans="1:5" x14ac:dyDescent="0.25">
      <c r="A283" s="29" t="s">
        <v>6</v>
      </c>
      <c r="B283" s="27">
        <v>44987</v>
      </c>
      <c r="C283" s="29">
        <v>1</v>
      </c>
      <c r="D283" s="25" t="s">
        <v>71</v>
      </c>
      <c r="E283" s="25">
        <v>33</v>
      </c>
    </row>
    <row r="284" spans="1:5" x14ac:dyDescent="0.25">
      <c r="A284" s="29" t="s">
        <v>6</v>
      </c>
      <c r="B284" s="27">
        <v>44987</v>
      </c>
      <c r="C284" s="29">
        <v>1</v>
      </c>
      <c r="D284" s="25" t="s">
        <v>129</v>
      </c>
      <c r="E284" s="25">
        <v>4</v>
      </c>
    </row>
    <row r="285" spans="1:5" x14ac:dyDescent="0.25">
      <c r="A285" s="29" t="s">
        <v>6</v>
      </c>
      <c r="B285" s="27">
        <v>44987</v>
      </c>
      <c r="C285" s="29">
        <v>1</v>
      </c>
      <c r="D285" s="25" t="s">
        <v>83</v>
      </c>
      <c r="E285" s="25">
        <v>2</v>
      </c>
    </row>
    <row r="286" spans="1:5" x14ac:dyDescent="0.25">
      <c r="A286" s="29" t="s">
        <v>6</v>
      </c>
      <c r="B286" s="27">
        <v>44987</v>
      </c>
      <c r="C286" s="29">
        <v>1</v>
      </c>
      <c r="D286" s="25" t="s">
        <v>73</v>
      </c>
      <c r="E286" s="25">
        <v>7</v>
      </c>
    </row>
    <row r="287" spans="1:5" x14ac:dyDescent="0.25">
      <c r="A287" s="29" t="s">
        <v>6</v>
      </c>
      <c r="B287" s="27">
        <v>44987</v>
      </c>
      <c r="C287" s="29">
        <v>1</v>
      </c>
      <c r="D287" s="25" t="s">
        <v>87</v>
      </c>
      <c r="E287" s="25">
        <v>2</v>
      </c>
    </row>
    <row r="288" spans="1:5" x14ac:dyDescent="0.25">
      <c r="A288" s="29" t="s">
        <v>6</v>
      </c>
      <c r="B288" s="27">
        <v>44987</v>
      </c>
      <c r="C288" s="29">
        <v>1</v>
      </c>
      <c r="D288" s="25" t="s">
        <v>88</v>
      </c>
      <c r="E288" s="25">
        <v>26</v>
      </c>
    </row>
    <row r="289" spans="1:5" x14ac:dyDescent="0.25">
      <c r="A289" s="29" t="s">
        <v>6</v>
      </c>
      <c r="B289" s="27">
        <v>44987</v>
      </c>
      <c r="C289" s="29">
        <v>1</v>
      </c>
      <c r="D289" s="25" t="s">
        <v>85</v>
      </c>
      <c r="E289" s="25">
        <v>5</v>
      </c>
    </row>
    <row r="290" spans="1:5" x14ac:dyDescent="0.25">
      <c r="A290" s="29" t="s">
        <v>6</v>
      </c>
      <c r="B290" s="27">
        <v>44987</v>
      </c>
      <c r="C290" s="29">
        <v>1</v>
      </c>
      <c r="D290" s="25" t="s">
        <v>89</v>
      </c>
      <c r="E290" s="25">
        <v>1</v>
      </c>
    </row>
    <row r="291" spans="1:5" x14ac:dyDescent="0.25">
      <c r="A291" s="29" t="s">
        <v>6</v>
      </c>
      <c r="B291" s="27">
        <v>44987</v>
      </c>
      <c r="C291" s="29">
        <v>1</v>
      </c>
      <c r="D291" s="25" t="s">
        <v>130</v>
      </c>
      <c r="E291" s="25">
        <v>1</v>
      </c>
    </row>
    <row r="292" spans="1:5" x14ac:dyDescent="0.25">
      <c r="A292" s="29" t="s">
        <v>6</v>
      </c>
      <c r="B292" s="27">
        <v>44987</v>
      </c>
      <c r="C292" s="29">
        <v>1</v>
      </c>
      <c r="D292" s="25" t="s">
        <v>105</v>
      </c>
      <c r="E292" s="25">
        <v>1</v>
      </c>
    </row>
    <row r="293" spans="1:5" x14ac:dyDescent="0.25">
      <c r="A293" s="29" t="s">
        <v>6</v>
      </c>
      <c r="B293" s="27">
        <v>44987</v>
      </c>
      <c r="C293" s="29">
        <v>1</v>
      </c>
      <c r="D293" s="25" t="s">
        <v>106</v>
      </c>
      <c r="E293" s="25">
        <v>1</v>
      </c>
    </row>
    <row r="294" spans="1:5" x14ac:dyDescent="0.25">
      <c r="A294" s="29" t="s">
        <v>6</v>
      </c>
      <c r="B294" s="27">
        <v>44987</v>
      </c>
      <c r="C294" s="29">
        <v>1</v>
      </c>
      <c r="D294" s="25" t="s">
        <v>119</v>
      </c>
      <c r="E294" s="25">
        <v>1</v>
      </c>
    </row>
    <row r="295" spans="1:5" x14ac:dyDescent="0.25">
      <c r="A295" s="29" t="s">
        <v>6</v>
      </c>
      <c r="B295" s="27">
        <v>44987</v>
      </c>
      <c r="C295" s="29">
        <v>1</v>
      </c>
      <c r="D295" s="25" t="s">
        <v>126</v>
      </c>
      <c r="E295" s="25">
        <v>4</v>
      </c>
    </row>
    <row r="296" spans="1:5" x14ac:dyDescent="0.25">
      <c r="A296" s="29" t="s">
        <v>6</v>
      </c>
      <c r="B296" s="27">
        <v>44987</v>
      </c>
      <c r="C296" s="29">
        <v>1</v>
      </c>
      <c r="D296" s="25" t="s">
        <v>92</v>
      </c>
      <c r="E296" s="25">
        <v>8</v>
      </c>
    </row>
    <row r="297" spans="1:5" x14ac:dyDescent="0.25">
      <c r="A297" s="29" t="s">
        <v>6</v>
      </c>
      <c r="B297" s="27">
        <v>44987</v>
      </c>
      <c r="C297" s="29">
        <v>1</v>
      </c>
      <c r="D297" s="25" t="s">
        <v>160</v>
      </c>
      <c r="E297" s="25">
        <v>3</v>
      </c>
    </row>
    <row r="298" spans="1:5" x14ac:dyDescent="0.25">
      <c r="A298" s="29" t="s">
        <v>6</v>
      </c>
      <c r="B298" s="27">
        <v>44987</v>
      </c>
      <c r="C298" s="29">
        <v>1</v>
      </c>
      <c r="D298" s="25" t="s">
        <v>121</v>
      </c>
      <c r="E298" s="25">
        <v>1</v>
      </c>
    </row>
    <row r="299" spans="1:5" x14ac:dyDescent="0.25">
      <c r="A299" s="29" t="s">
        <v>6</v>
      </c>
      <c r="B299" s="27">
        <v>44987</v>
      </c>
      <c r="C299" s="29">
        <v>1</v>
      </c>
      <c r="D299" s="25" t="s">
        <v>86</v>
      </c>
      <c r="E299" s="25">
        <v>2</v>
      </c>
    </row>
    <row r="300" spans="1:5" x14ac:dyDescent="0.25">
      <c r="A300" s="29" t="s">
        <v>6</v>
      </c>
      <c r="B300" s="27">
        <v>44987</v>
      </c>
      <c r="C300" s="29">
        <v>1</v>
      </c>
      <c r="D300" s="25" t="s">
        <v>142</v>
      </c>
      <c r="E300" s="25">
        <v>3</v>
      </c>
    </row>
    <row r="301" spans="1:5" x14ac:dyDescent="0.25">
      <c r="A301" s="29" t="s">
        <v>6</v>
      </c>
      <c r="B301" s="27">
        <v>44987</v>
      </c>
      <c r="C301" s="29">
        <v>1</v>
      </c>
      <c r="D301" s="25" t="s">
        <v>81</v>
      </c>
      <c r="E301" s="25">
        <v>2</v>
      </c>
    </row>
    <row r="302" spans="1:5" x14ac:dyDescent="0.25">
      <c r="A302" s="29" t="s">
        <v>6</v>
      </c>
      <c r="B302" s="27">
        <v>44987</v>
      </c>
      <c r="C302" s="29">
        <v>1</v>
      </c>
      <c r="D302" s="25" t="s">
        <v>94</v>
      </c>
      <c r="E302" s="25">
        <v>1</v>
      </c>
    </row>
    <row r="303" spans="1:5" x14ac:dyDescent="0.25">
      <c r="A303" s="29" t="s">
        <v>6</v>
      </c>
      <c r="B303" s="27">
        <v>44987</v>
      </c>
      <c r="C303" s="29">
        <v>1</v>
      </c>
      <c r="D303" s="25" t="s">
        <v>95</v>
      </c>
      <c r="E303" s="25">
        <v>5</v>
      </c>
    </row>
    <row r="304" spans="1:5" x14ac:dyDescent="0.25">
      <c r="A304" s="29" t="s">
        <v>6</v>
      </c>
      <c r="B304" s="27">
        <v>44987</v>
      </c>
      <c r="C304" s="29">
        <v>1</v>
      </c>
      <c r="D304" s="25" t="s">
        <v>123</v>
      </c>
      <c r="E304" s="25">
        <v>29</v>
      </c>
    </row>
    <row r="305" spans="1:5" x14ac:dyDescent="0.25">
      <c r="A305" s="29" t="s">
        <v>6</v>
      </c>
      <c r="B305" s="27">
        <v>44987</v>
      </c>
      <c r="C305" s="29">
        <v>1</v>
      </c>
      <c r="D305" s="25" t="s">
        <v>162</v>
      </c>
      <c r="E305" s="25">
        <v>3</v>
      </c>
    </row>
    <row r="306" spans="1:5" x14ac:dyDescent="0.25">
      <c r="A306" s="29" t="s">
        <v>6</v>
      </c>
      <c r="B306" s="27">
        <v>44987</v>
      </c>
      <c r="C306" s="29">
        <v>1</v>
      </c>
      <c r="D306" s="25" t="s">
        <v>114</v>
      </c>
      <c r="E306" s="25">
        <v>1</v>
      </c>
    </row>
    <row r="307" spans="1:5" x14ac:dyDescent="0.25">
      <c r="A307" s="29" t="s">
        <v>6</v>
      </c>
      <c r="B307" s="27">
        <v>44987</v>
      </c>
      <c r="C307" s="29">
        <v>2</v>
      </c>
      <c r="D307" s="25" t="s">
        <v>128</v>
      </c>
      <c r="E307" s="25">
        <v>1</v>
      </c>
    </row>
    <row r="308" spans="1:5" x14ac:dyDescent="0.25">
      <c r="A308" s="29" t="s">
        <v>6</v>
      </c>
      <c r="B308" s="27">
        <v>44987</v>
      </c>
      <c r="C308" s="29">
        <v>2</v>
      </c>
      <c r="D308" s="25" t="s">
        <v>140</v>
      </c>
      <c r="E308" s="25">
        <v>1</v>
      </c>
    </row>
    <row r="309" spans="1:5" x14ac:dyDescent="0.25">
      <c r="A309" s="29" t="s">
        <v>6</v>
      </c>
      <c r="B309" s="27">
        <v>44987</v>
      </c>
      <c r="C309" s="29">
        <v>2</v>
      </c>
      <c r="D309" s="25" t="s">
        <v>132</v>
      </c>
      <c r="E309" s="25">
        <v>2</v>
      </c>
    </row>
    <row r="310" spans="1:5" x14ac:dyDescent="0.25">
      <c r="A310" s="29" t="s">
        <v>6</v>
      </c>
      <c r="B310" s="27">
        <v>44987</v>
      </c>
      <c r="C310" s="29">
        <v>2</v>
      </c>
      <c r="D310" s="25" t="s">
        <v>163</v>
      </c>
      <c r="E310" s="25">
        <v>1</v>
      </c>
    </row>
    <row r="311" spans="1:5" x14ac:dyDescent="0.25">
      <c r="A311" s="29" t="s">
        <v>6</v>
      </c>
      <c r="B311" s="27">
        <v>44987</v>
      </c>
      <c r="C311" s="29">
        <v>2</v>
      </c>
      <c r="D311" s="25" t="s">
        <v>101</v>
      </c>
      <c r="E311" s="25">
        <v>13</v>
      </c>
    </row>
    <row r="312" spans="1:5" x14ac:dyDescent="0.25">
      <c r="A312" s="29" t="s">
        <v>6</v>
      </c>
      <c r="B312" s="27">
        <v>44987</v>
      </c>
      <c r="C312" s="29">
        <v>2</v>
      </c>
      <c r="D312" s="25" t="s">
        <v>71</v>
      </c>
      <c r="E312" s="25">
        <v>28</v>
      </c>
    </row>
    <row r="313" spans="1:5" x14ac:dyDescent="0.25">
      <c r="A313" s="29" t="s">
        <v>6</v>
      </c>
      <c r="B313" s="27">
        <v>44987</v>
      </c>
      <c r="C313" s="29">
        <v>2</v>
      </c>
      <c r="D313" s="25" t="s">
        <v>129</v>
      </c>
      <c r="E313" s="25">
        <v>4</v>
      </c>
    </row>
    <row r="314" spans="1:5" x14ac:dyDescent="0.25">
      <c r="A314" s="29" t="s">
        <v>6</v>
      </c>
      <c r="B314" s="27">
        <v>44987</v>
      </c>
      <c r="C314" s="29">
        <v>2</v>
      </c>
      <c r="D314" s="25" t="s">
        <v>136</v>
      </c>
      <c r="E314" s="25">
        <v>2</v>
      </c>
    </row>
    <row r="315" spans="1:5" x14ac:dyDescent="0.25">
      <c r="A315" s="29" t="s">
        <v>6</v>
      </c>
      <c r="B315" s="27">
        <v>44987</v>
      </c>
      <c r="C315" s="29">
        <v>2</v>
      </c>
      <c r="D315" s="25" t="s">
        <v>83</v>
      </c>
      <c r="E315" s="25">
        <v>5</v>
      </c>
    </row>
    <row r="316" spans="1:5" x14ac:dyDescent="0.25">
      <c r="A316" s="29" t="s">
        <v>6</v>
      </c>
      <c r="B316" s="27">
        <v>44987</v>
      </c>
      <c r="C316" s="29">
        <v>2</v>
      </c>
      <c r="D316" s="25" t="s">
        <v>73</v>
      </c>
      <c r="E316" s="25">
        <v>7</v>
      </c>
    </row>
    <row r="317" spans="1:5" x14ac:dyDescent="0.25">
      <c r="A317" s="29" t="s">
        <v>6</v>
      </c>
      <c r="B317" s="27">
        <v>44987</v>
      </c>
      <c r="C317" s="29">
        <v>2</v>
      </c>
      <c r="D317" s="25" t="s">
        <v>87</v>
      </c>
      <c r="E317" s="25">
        <v>2</v>
      </c>
    </row>
    <row r="318" spans="1:5" x14ac:dyDescent="0.25">
      <c r="A318" s="29" t="s">
        <v>6</v>
      </c>
      <c r="B318" s="27">
        <v>44987</v>
      </c>
      <c r="C318" s="29">
        <v>2</v>
      </c>
      <c r="D318" s="25" t="s">
        <v>164</v>
      </c>
      <c r="E318" s="25">
        <v>2</v>
      </c>
    </row>
    <row r="319" spans="1:5" x14ac:dyDescent="0.25">
      <c r="A319" s="29" t="s">
        <v>6</v>
      </c>
      <c r="B319" s="27">
        <v>44987</v>
      </c>
      <c r="C319" s="29">
        <v>2</v>
      </c>
      <c r="D319" s="25" t="s">
        <v>88</v>
      </c>
      <c r="E319" s="25">
        <v>35</v>
      </c>
    </row>
    <row r="320" spans="1:5" x14ac:dyDescent="0.25">
      <c r="A320" s="29" t="s">
        <v>6</v>
      </c>
      <c r="B320" s="27">
        <v>44987</v>
      </c>
      <c r="C320" s="29">
        <v>2</v>
      </c>
      <c r="D320" s="25" t="s">
        <v>103</v>
      </c>
      <c r="E320" s="25">
        <v>1</v>
      </c>
    </row>
    <row r="321" spans="1:5" x14ac:dyDescent="0.25">
      <c r="A321" s="29" t="s">
        <v>6</v>
      </c>
      <c r="B321" s="27">
        <v>44987</v>
      </c>
      <c r="C321" s="29">
        <v>2</v>
      </c>
      <c r="D321" s="25" t="s">
        <v>118</v>
      </c>
      <c r="E321" s="25">
        <v>1</v>
      </c>
    </row>
    <row r="322" spans="1:5" x14ac:dyDescent="0.25">
      <c r="A322" s="29" t="s">
        <v>6</v>
      </c>
      <c r="B322" s="27">
        <v>44987</v>
      </c>
      <c r="C322" s="29">
        <v>2</v>
      </c>
      <c r="D322" s="25" t="s">
        <v>165</v>
      </c>
      <c r="E322" s="25">
        <v>1</v>
      </c>
    </row>
    <row r="323" spans="1:5" x14ac:dyDescent="0.25">
      <c r="A323" s="29" t="s">
        <v>6</v>
      </c>
      <c r="B323" s="27">
        <v>44987</v>
      </c>
      <c r="C323" s="29">
        <v>2</v>
      </c>
      <c r="D323" s="25" t="s">
        <v>106</v>
      </c>
      <c r="E323" s="25">
        <v>2</v>
      </c>
    </row>
    <row r="324" spans="1:5" x14ac:dyDescent="0.25">
      <c r="A324" s="29" t="s">
        <v>6</v>
      </c>
      <c r="B324" s="27">
        <v>44987</v>
      </c>
      <c r="C324" s="29">
        <v>2</v>
      </c>
      <c r="D324" s="25" t="s">
        <v>126</v>
      </c>
      <c r="E324" s="25">
        <v>3</v>
      </c>
    </row>
    <row r="325" spans="1:5" x14ac:dyDescent="0.25">
      <c r="A325" s="29" t="s">
        <v>6</v>
      </c>
      <c r="B325" s="27">
        <v>44987</v>
      </c>
      <c r="C325" s="29">
        <v>2</v>
      </c>
      <c r="D325" s="25" t="s">
        <v>92</v>
      </c>
      <c r="E325" s="25">
        <v>5</v>
      </c>
    </row>
    <row r="326" spans="1:5" x14ac:dyDescent="0.25">
      <c r="A326" s="29" t="s">
        <v>6</v>
      </c>
      <c r="B326" s="27">
        <v>44987</v>
      </c>
      <c r="C326" s="29">
        <v>2</v>
      </c>
      <c r="D326" s="25" t="s">
        <v>107</v>
      </c>
      <c r="E326" s="25">
        <v>2</v>
      </c>
    </row>
    <row r="327" spans="1:5" x14ac:dyDescent="0.25">
      <c r="A327" s="29" t="s">
        <v>6</v>
      </c>
      <c r="B327" s="27">
        <v>44987</v>
      </c>
      <c r="C327" s="29">
        <v>2</v>
      </c>
      <c r="D327" s="25" t="s">
        <v>145</v>
      </c>
      <c r="E327" s="25">
        <v>1</v>
      </c>
    </row>
    <row r="328" spans="1:5" x14ac:dyDescent="0.25">
      <c r="A328" s="29" t="s">
        <v>6</v>
      </c>
      <c r="B328" s="27">
        <v>44987</v>
      </c>
      <c r="C328" s="29">
        <v>2</v>
      </c>
      <c r="D328" s="25" t="s">
        <v>154</v>
      </c>
      <c r="E328" s="25">
        <v>1</v>
      </c>
    </row>
    <row r="329" spans="1:5" x14ac:dyDescent="0.25">
      <c r="A329" s="29" t="s">
        <v>6</v>
      </c>
      <c r="B329" s="27">
        <v>44987</v>
      </c>
      <c r="C329" s="29">
        <v>2</v>
      </c>
      <c r="D329" s="25" t="s">
        <v>142</v>
      </c>
      <c r="E329" s="25">
        <v>3</v>
      </c>
    </row>
    <row r="330" spans="1:5" x14ac:dyDescent="0.25">
      <c r="A330" s="29" t="s">
        <v>6</v>
      </c>
      <c r="B330" s="27">
        <v>44987</v>
      </c>
      <c r="C330" s="29">
        <v>2</v>
      </c>
      <c r="D330" s="25" t="s">
        <v>81</v>
      </c>
      <c r="E330" s="25">
        <v>4</v>
      </c>
    </row>
    <row r="331" spans="1:5" x14ac:dyDescent="0.25">
      <c r="A331" s="29" t="s">
        <v>6</v>
      </c>
      <c r="B331" s="27">
        <v>44987</v>
      </c>
      <c r="C331" s="29">
        <v>2</v>
      </c>
      <c r="D331" s="25" t="s">
        <v>95</v>
      </c>
      <c r="E331" s="25">
        <v>6</v>
      </c>
    </row>
    <row r="332" spans="1:5" x14ac:dyDescent="0.25">
      <c r="A332" s="29" t="s">
        <v>6</v>
      </c>
      <c r="B332" s="27">
        <v>44987</v>
      </c>
      <c r="C332" s="29">
        <v>2</v>
      </c>
      <c r="D332" s="25" t="s">
        <v>123</v>
      </c>
      <c r="E332" s="25">
        <v>12</v>
      </c>
    </row>
    <row r="333" spans="1:5" x14ac:dyDescent="0.25">
      <c r="A333" s="29" t="s">
        <v>6</v>
      </c>
      <c r="B333" s="27">
        <v>44987</v>
      </c>
      <c r="C333" s="29">
        <v>2</v>
      </c>
      <c r="D333" s="25" t="s">
        <v>166</v>
      </c>
      <c r="E333" s="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30D8DC4DFB374C886B31D158660B04" ma:contentTypeVersion="14" ma:contentTypeDescription="Create a new document." ma:contentTypeScope="" ma:versionID="6c7b2a44c3204d196172482da32476cf">
  <xsd:schema xmlns:xsd="http://www.w3.org/2001/XMLSchema" xmlns:xs="http://www.w3.org/2001/XMLSchema" xmlns:p="http://schemas.microsoft.com/office/2006/metadata/properties" xmlns:ns2="20a86c8e-58bd-487e-986c-19c6170a5cfd" xmlns:ns3="ebcefb84-3943-4c67-86e4-95e0d5522177" targetNamespace="http://schemas.microsoft.com/office/2006/metadata/properties" ma:root="true" ma:fieldsID="447da8927e53f285c23cc8bbcad2da18" ns2:_="" ns3:_="">
    <xsd:import namespace="20a86c8e-58bd-487e-986c-19c6170a5cfd"/>
    <xsd:import namespace="ebcefb84-3943-4c67-86e4-95e0d55221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86c8e-58bd-487e-986c-19c6170a5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fdb58af-1696-4d9b-8664-baec0edd81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efb84-3943-4c67-86e4-95e0d55221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576301-0b76-4b11-bff2-02dbad1dc6d2}" ma:internalName="TaxCatchAll" ma:showField="CatchAllData" ma:web="ebcefb84-3943-4c67-86e4-95e0d55221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cefb84-3943-4c67-86e4-95e0d5522177" xsi:nil="true"/>
    <lcf76f155ced4ddcb4097134ff3c332f xmlns="20a86c8e-58bd-487e-986c-19c6170a5c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078ABB-AD10-4104-97DE-23F9E559C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86c8e-58bd-487e-986c-19c6170a5cfd"/>
    <ds:schemaRef ds:uri="ebcefb84-3943-4c67-86e4-95e0d55221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7A1FB0-B3E0-4FA0-8E1A-56226CC986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BA69A-210E-4033-97CF-F6CD2C8140AD}">
  <ds:schemaRefs>
    <ds:schemaRef ds:uri="http://schemas.microsoft.com/office/2006/metadata/properties"/>
    <ds:schemaRef ds:uri="http://schemas.microsoft.com/office/infopath/2007/PartnerControls"/>
    <ds:schemaRef ds:uri="ebcefb84-3943-4c67-86e4-95e0d5522177"/>
    <ds:schemaRef ds:uri="20a86c8e-58bd-487e-986c-19c6170a5c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SCI Scores</vt:lpstr>
      <vt:lpstr>Taxa Abundance</vt:lpstr>
    </vt:vector>
  </TitlesOfParts>
  <Company>Pinellas County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Manos, Alexander</dc:creator>
  <cp:lastModifiedBy>Manos, Alexander</cp:lastModifiedBy>
  <dcterms:created xsi:type="dcterms:W3CDTF">2025-03-04T13:38:25Z</dcterms:created>
  <dcterms:modified xsi:type="dcterms:W3CDTF">2025-04-14T17:23:50Z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0x010100B730D8DC4DFB374C886B31D158660B04</vt:lpwstr>
  </property>
  <property fmtid="{D5CDD505-2E9C-101B-9397-08002B2CF9AE}" pid="3" name="MediaServiceImageTags">
    <vt:lpwstr/>
  </property>
</Properties>
</file>