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nellasgov.sharepoint.com/sites/BCC-PW-ENVMT/Monitoring and Assessment/R/water_quality_dashboard/Data/"/>
    </mc:Choice>
  </mc:AlternateContent>
  <xr:revisionPtr revIDLastSave="55" documentId="8_{92AF056D-961A-40AD-8467-BE99216EA5E0}" xr6:coauthVersionLast="47" xr6:coauthVersionMax="47" xr10:uidLastSave="{961A98BD-D9F9-470A-B147-3B8D926EB43A}"/>
  <bookViews>
    <workbookView xWindow="-28920" yWindow="-120" windowWidth="29040" windowHeight="15720" activeTab="2" xr2:uid="{676D786A-8E3B-4CB6-BA57-DE14AACFEE3D}"/>
  </bookViews>
  <sheets>
    <sheet name="SCI Scores" sheetId="1" r:id="rId1"/>
    <sheet name="Taxa" sheetId="2" r:id="rId2"/>
    <sheet name="Met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6" i="1" l="1"/>
  <c r="H172" i="1"/>
  <c r="H165" i="1"/>
  <c r="H163" i="1"/>
  <c r="H161" i="1"/>
  <c r="H159" i="1"/>
  <c r="H155" i="1"/>
  <c r="H143" i="1"/>
  <c r="H134" i="1"/>
  <c r="H132" i="1"/>
  <c r="H125" i="1"/>
  <c r="H123" i="1"/>
  <c r="H121" i="1"/>
  <c r="H119" i="1"/>
  <c r="H112" i="1"/>
  <c r="H110" i="1"/>
  <c r="H102" i="1"/>
  <c r="H93" i="1"/>
  <c r="H89" i="1"/>
  <c r="H85" i="1"/>
  <c r="H80" i="1"/>
  <c r="H70" i="1"/>
  <c r="H68" i="1"/>
  <c r="H60" i="1"/>
  <c r="H58" i="1"/>
  <c r="H42" i="1"/>
  <c r="H34" i="1"/>
  <c r="H29" i="1"/>
  <c r="H27" i="1"/>
  <c r="H25" i="1"/>
  <c r="H22" i="1"/>
  <c r="H18" i="1"/>
  <c r="H16" i="1"/>
  <c r="H13" i="1"/>
  <c r="H2" i="1"/>
</calcChain>
</file>

<file path=xl/sharedStrings.xml><?xml version="1.0" encoding="utf-8"?>
<sst xmlns="http://schemas.openxmlformats.org/spreadsheetml/2006/main" count="1529" uniqueCount="330">
  <si>
    <t>Segment</t>
  </si>
  <si>
    <t>Site</t>
  </si>
  <si>
    <t>WBID</t>
  </si>
  <si>
    <t>Date</t>
  </si>
  <si>
    <t>Habitat Score</t>
  </si>
  <si>
    <t>SCI Score</t>
  </si>
  <si>
    <t>Average SCI</t>
  </si>
  <si>
    <t>Average RPA</t>
  </si>
  <si>
    <t>Average Sensitivity</t>
  </si>
  <si>
    <t>% Nuisance Exotics</t>
  </si>
  <si>
    <t>Allen's Creek</t>
  </si>
  <si>
    <t>19-08</t>
  </si>
  <si>
    <t>1604B1</t>
  </si>
  <si>
    <t>19-12</t>
  </si>
  <si>
    <t>Long Branch</t>
  </si>
  <si>
    <t>22-05</t>
  </si>
  <si>
    <t>22-16</t>
  </si>
  <si>
    <t>Mullet Creek</t>
  </si>
  <si>
    <t>13-05</t>
  </si>
  <si>
    <t>1575A</t>
  </si>
  <si>
    <t>&lt;2m²</t>
  </si>
  <si>
    <t>Cow Branch</t>
  </si>
  <si>
    <t>06-03</t>
  </si>
  <si>
    <t>NP</t>
  </si>
  <si>
    <t>Alligator Creek</t>
  </si>
  <si>
    <t>14-10</t>
  </si>
  <si>
    <t>14-11</t>
  </si>
  <si>
    <t>Brooker Creek</t>
  </si>
  <si>
    <t>04-03</t>
  </si>
  <si>
    <t>04-04</t>
  </si>
  <si>
    <t>04-05</t>
  </si>
  <si>
    <t>Bishop Creek</t>
  </si>
  <si>
    <t>12-04</t>
  </si>
  <si>
    <t>1569A</t>
  </si>
  <si>
    <t>12-06</t>
  </si>
  <si>
    <t>Briar Creek</t>
  </si>
  <si>
    <t>11-05</t>
  </si>
  <si>
    <t>1541C</t>
  </si>
  <si>
    <t>Bee Branch</t>
  </si>
  <si>
    <t>08-03</t>
  </si>
  <si>
    <t>1527B</t>
  </si>
  <si>
    <t>08-04</t>
  </si>
  <si>
    <t>Church Creek</t>
  </si>
  <si>
    <t>27-08</t>
  </si>
  <si>
    <t>Curlew Creek</t>
  </si>
  <si>
    <t>10-01</t>
  </si>
  <si>
    <t>1538A</t>
  </si>
  <si>
    <t>10-02</t>
  </si>
  <si>
    <t>Jerry Branch</t>
  </si>
  <si>
    <t>10-07</t>
  </si>
  <si>
    <t>10-06</t>
  </si>
  <si>
    <t>Joe's Creek</t>
  </si>
  <si>
    <t>35-10</t>
  </si>
  <si>
    <t>1668A</t>
  </si>
  <si>
    <t>McKay Creek</t>
  </si>
  <si>
    <t>27-11</t>
  </si>
  <si>
    <t>1633E</t>
  </si>
  <si>
    <t>Rattlesnake Creek</t>
  </si>
  <si>
    <t>17-01</t>
  </si>
  <si>
    <t>Spring Branch</t>
  </si>
  <si>
    <t>15-04</t>
  </si>
  <si>
    <t>1567B</t>
  </si>
  <si>
    <t>Stevenson Creek</t>
  </si>
  <si>
    <t>18-06</t>
  </si>
  <si>
    <t>1567C</t>
  </si>
  <si>
    <t>Hollin Creek</t>
  </si>
  <si>
    <t>01-09</t>
  </si>
  <si>
    <t>Cross Canal</t>
  </si>
  <si>
    <t>24-07</t>
  </si>
  <si>
    <t>Rep</t>
  </si>
  <si>
    <t>Taxa</t>
  </si>
  <si>
    <t>Abundance</t>
  </si>
  <si>
    <t>Pyrgophorus platyrachis</t>
  </si>
  <si>
    <t>Planorbella scalaris</t>
  </si>
  <si>
    <t>Melanoides tuberculata</t>
  </si>
  <si>
    <t>Tarebia granifera</t>
  </si>
  <si>
    <t>Corbicula spp.</t>
  </si>
  <si>
    <t>Senticaudata spp.</t>
  </si>
  <si>
    <t>Hyalella spp.</t>
  </si>
  <si>
    <t>Baetidae spp.</t>
  </si>
  <si>
    <t>Baetis intercalaris</t>
  </si>
  <si>
    <t>Argia spp.</t>
  </si>
  <si>
    <t>Argia sedula</t>
  </si>
  <si>
    <t>Cheumatopsyche spp.</t>
  </si>
  <si>
    <t>Neotrichia spp.</t>
  </si>
  <si>
    <t>Stenelmis spp.</t>
  </si>
  <si>
    <t>Microcylloepus spp.</t>
  </si>
  <si>
    <t>Ablabesmyia mallochi</t>
  </si>
  <si>
    <t>Pentaneura inconspicua</t>
  </si>
  <si>
    <t>Polypedilum flavum</t>
  </si>
  <si>
    <t>Polypedilum illinoense group</t>
  </si>
  <si>
    <t>Rheotanytarsus exiguus group</t>
  </si>
  <si>
    <t>Paracladopelma spp.</t>
  </si>
  <si>
    <t>Ceratopogoninae spp.</t>
  </si>
  <si>
    <t>Atrichopogon spp.</t>
  </si>
  <si>
    <t>Menetus dilatatus</t>
  </si>
  <si>
    <t>Ferrissia fragilis</t>
  </si>
  <si>
    <t>Coenagrionidae spp.</t>
  </si>
  <si>
    <t>Tanytarsus buckleyi</t>
  </si>
  <si>
    <t>Stenochironomus spp.</t>
  </si>
  <si>
    <t>Gastropoda spp.</t>
  </si>
  <si>
    <t>Amnicola dalli</t>
  </si>
  <si>
    <t>Caenis spp.</t>
  </si>
  <si>
    <t>Caenis diminuta</t>
  </si>
  <si>
    <t>Anisoptera spp.</t>
  </si>
  <si>
    <t>Enallagma spp.</t>
  </si>
  <si>
    <t>Polycentropodidae spp.</t>
  </si>
  <si>
    <t>Hydropsychidae spp.</t>
  </si>
  <si>
    <t>Hydroptilidae spp.</t>
  </si>
  <si>
    <t>Oxyethira spp.</t>
  </si>
  <si>
    <t>Dubiraphia spp.</t>
  </si>
  <si>
    <t>Chironomidae spp.</t>
  </si>
  <si>
    <t>Tanytarsus spp.</t>
  </si>
  <si>
    <t>Polypedilum spp.</t>
  </si>
  <si>
    <t>Dicrotendipes spp.</t>
  </si>
  <si>
    <t>Forcipomyia spp.</t>
  </si>
  <si>
    <t>Pericomaini spp.</t>
  </si>
  <si>
    <t>Elophila spp.</t>
  </si>
  <si>
    <t>Amphipoda spp.</t>
  </si>
  <si>
    <t>Palaemon paludosus</t>
  </si>
  <si>
    <t>Cambarinae spp.</t>
  </si>
  <si>
    <t>Hydroptila spp.</t>
  </si>
  <si>
    <t>Pentaneura spp.</t>
  </si>
  <si>
    <t>Tribelos fuscicorne</t>
  </si>
  <si>
    <t>Orthocladiinae spp.</t>
  </si>
  <si>
    <t>Heteroptera spp.</t>
  </si>
  <si>
    <t>Lepidoptera spp.</t>
  </si>
  <si>
    <t>Collembola spp.</t>
  </si>
  <si>
    <t>Nais communis</t>
  </si>
  <si>
    <t>Physa acuta</t>
  </si>
  <si>
    <t>Trichoptera spp.</t>
  </si>
  <si>
    <t>Thienemanniella spp.</t>
  </si>
  <si>
    <t>Thienemanniella xena</t>
  </si>
  <si>
    <t>Slavina evelinae</t>
  </si>
  <si>
    <t>Tipula spp.</t>
  </si>
  <si>
    <t>Neargyractis spp.</t>
  </si>
  <si>
    <t>Planorbidae spp.</t>
  </si>
  <si>
    <t>Cassidinidea ovalis</t>
  </si>
  <si>
    <t>Uromunna reynoldsi</t>
  </si>
  <si>
    <t>Veliidae spp.</t>
  </si>
  <si>
    <t>Nais pardalis</t>
  </si>
  <si>
    <t>Peltodytes spp.</t>
  </si>
  <si>
    <t>Polypedilum scalaenum group</t>
  </si>
  <si>
    <t>Lumbriculus cf. variegatus</t>
  </si>
  <si>
    <t>Sparganophilus spp.</t>
  </si>
  <si>
    <t>Scirtes spp.</t>
  </si>
  <si>
    <t>Diptera spp.</t>
  </si>
  <si>
    <t>Tanypodinae spp.</t>
  </si>
  <si>
    <t>Chironominae spp.</t>
  </si>
  <si>
    <t>Cladotanytarsus spp.</t>
  </si>
  <si>
    <t>Cladotanytarsus viridiventris</t>
  </si>
  <si>
    <t>Cryptochironomus spp.</t>
  </si>
  <si>
    <t>Limonia spp.</t>
  </si>
  <si>
    <t>Neumania spp.</t>
  </si>
  <si>
    <t>Limnesia spp.</t>
  </si>
  <si>
    <t>Tubificinae spp.</t>
  </si>
  <si>
    <t>Lymnaea columella</t>
  </si>
  <si>
    <t>Enochrus spp.</t>
  </si>
  <si>
    <t>Labrundinia spp.</t>
  </si>
  <si>
    <t>Chironomus spp.</t>
  </si>
  <si>
    <t>Cricotopus spp.</t>
  </si>
  <si>
    <t>Sisyra vicaria</t>
  </si>
  <si>
    <t>Polypedilum beckae</t>
  </si>
  <si>
    <t>Hirudinida spp.</t>
  </si>
  <si>
    <t>Sphaeriidae spp.</t>
  </si>
  <si>
    <t>Oecetis spp.</t>
  </si>
  <si>
    <t>Cricotopus or Orthocladius</t>
  </si>
  <si>
    <t>2015-04-03</t>
  </si>
  <si>
    <t>2015-10-26</t>
  </si>
  <si>
    <t>2015-03-31</t>
  </si>
  <si>
    <t>2017-04-05</t>
  </si>
  <si>
    <t>2017-10-18</t>
  </si>
  <si>
    <t>2019-05-24</t>
  </si>
  <si>
    <t>2019-12-06</t>
  </si>
  <si>
    <t>2021-04-29</t>
  </si>
  <si>
    <t>2022-02-23</t>
  </si>
  <si>
    <t>2023-03-10</t>
  </si>
  <si>
    <t>2015-03-24</t>
  </si>
  <si>
    <t>2015-10-23</t>
  </si>
  <si>
    <t>2017-11-01</t>
  </si>
  <si>
    <t>2015-03-15</t>
  </si>
  <si>
    <t>2015-11-13</t>
  </si>
  <si>
    <t>2017-11-28</t>
  </si>
  <si>
    <t>2018-05-09</t>
  </si>
  <si>
    <t>2019-03-29</t>
  </si>
  <si>
    <t>2020-01-14</t>
  </si>
  <si>
    <t>2021-03-12</t>
  </si>
  <si>
    <t>2022-01-05</t>
  </si>
  <si>
    <t>2023-03-02</t>
  </si>
  <si>
    <t>2015-02-17</t>
  </si>
  <si>
    <t>2015-11-18</t>
  </si>
  <si>
    <t>2017-03-03</t>
  </si>
  <si>
    <t>2017-11-15</t>
  </si>
  <si>
    <t>2019-03-22</t>
  </si>
  <si>
    <t>2019-11-22</t>
  </si>
  <si>
    <t>2023-03-09</t>
  </si>
  <si>
    <t>2015-03-19</t>
  </si>
  <si>
    <t>2015-10-12</t>
  </si>
  <si>
    <t>2016-04-06</t>
  </si>
  <si>
    <t>2016-08-03</t>
  </si>
  <si>
    <t>2016-09-19</t>
  </si>
  <si>
    <t>2017-10-19</t>
  </si>
  <si>
    <t>2016-05-12</t>
  </si>
  <si>
    <t>2016-12-15</t>
  </si>
  <si>
    <t>2019-04-12</t>
  </si>
  <si>
    <t>2019-11-08</t>
  </si>
  <si>
    <t>2021-03-03</t>
  </si>
  <si>
    <t>2021-11-16</t>
  </si>
  <si>
    <t>2016-06-27</t>
  </si>
  <si>
    <t>2017-08-09</t>
  </si>
  <si>
    <t>2016-10-31</t>
  </si>
  <si>
    <t>2015-02-03</t>
  </si>
  <si>
    <t>2017-10-27</t>
  </si>
  <si>
    <t>2019-04-05</t>
  </si>
  <si>
    <t>2020-10-15</t>
  </si>
  <si>
    <t>2015-02-25</t>
  </si>
  <si>
    <t>2015-12-04</t>
  </si>
  <si>
    <t>2017-12-15</t>
  </si>
  <si>
    <t>2018-03-30</t>
  </si>
  <si>
    <t>2019-06-04</t>
  </si>
  <si>
    <t>2020-06-03</t>
  </si>
  <si>
    <t>2020-10-19</t>
  </si>
  <si>
    <t>2021-12-17</t>
  </si>
  <si>
    <t>2016-02-04</t>
  </si>
  <si>
    <t>2017-01-27</t>
  </si>
  <si>
    <t>2017-11-21</t>
  </si>
  <si>
    <t>2018-03-08</t>
  </si>
  <si>
    <t>2019-05-31</t>
  </si>
  <si>
    <t>2019-11-01</t>
  </si>
  <si>
    <t>2021-04-02</t>
  </si>
  <si>
    <t>2021-11-19</t>
  </si>
  <si>
    <t>2014-04-17</t>
  </si>
  <si>
    <t>2014-12-16</t>
  </si>
  <si>
    <t>2016-02-10</t>
  </si>
  <si>
    <t>2016-10-12</t>
  </si>
  <si>
    <t>2017-04-11</t>
  </si>
  <si>
    <t>2018-02-01</t>
  </si>
  <si>
    <t>2018-10-26</t>
  </si>
  <si>
    <t>2020-02-19</t>
  </si>
  <si>
    <t>2020-09-30</t>
  </si>
  <si>
    <t>2022-12-09</t>
  </si>
  <si>
    <t>2024-04-30</t>
  </si>
  <si>
    <t>2014-04-28</t>
  </si>
  <si>
    <t>2014-12-03</t>
  </si>
  <si>
    <t>2016-03-09</t>
  </si>
  <si>
    <t>2016-11-23</t>
  </si>
  <si>
    <t>2018-02-22</t>
  </si>
  <si>
    <t>2019-02-08</t>
  </si>
  <si>
    <t>2020-03-27</t>
  </si>
  <si>
    <t>2020-12-14</t>
  </si>
  <si>
    <t>2022-03-09</t>
  </si>
  <si>
    <t>2022-11-30</t>
  </si>
  <si>
    <t>2024-05-06</t>
  </si>
  <si>
    <t>2014-05-08</t>
  </si>
  <si>
    <t>2014-10-24</t>
  </si>
  <si>
    <t>2016-04-10</t>
  </si>
  <si>
    <t>2016-11-16</t>
  </si>
  <si>
    <t>2018-02-16</t>
  </si>
  <si>
    <t>2018-11-30</t>
  </si>
  <si>
    <t>2020-11-24</t>
  </si>
  <si>
    <t>2024-05-02</t>
  </si>
  <si>
    <t>2014-11-24</t>
  </si>
  <si>
    <t>2015-12-10</t>
  </si>
  <si>
    <t>2016-04-13</t>
  </si>
  <si>
    <t>2018-01-26</t>
  </si>
  <si>
    <t>2020-02-21</t>
  </si>
  <si>
    <t>2014-05-14</t>
  </si>
  <si>
    <t>2014-10-28</t>
  </si>
  <si>
    <t>2016-02-23</t>
  </si>
  <si>
    <t>2016-12-07</t>
  </si>
  <si>
    <t>2018-02-27</t>
  </si>
  <si>
    <t>2019-01-04</t>
  </si>
  <si>
    <t>2020-03-04</t>
  </si>
  <si>
    <t>2020-12-10</t>
  </si>
  <si>
    <t>2022-12-06</t>
  </si>
  <si>
    <t>2024-05-10</t>
  </si>
  <si>
    <t>2014-04-23</t>
  </si>
  <si>
    <t>2014-12-02</t>
  </si>
  <si>
    <t>2015-05-07</t>
  </si>
  <si>
    <t>2016-01-26</t>
  </si>
  <si>
    <t>2016-10-05</t>
  </si>
  <si>
    <t>2018-02-20</t>
  </si>
  <si>
    <t>2018-10-22</t>
  </si>
  <si>
    <t>2020-12-11</t>
  </si>
  <si>
    <t>2014-04-24</t>
  </si>
  <si>
    <t>2014-11-14</t>
  </si>
  <si>
    <t>2016-04-26</t>
  </si>
  <si>
    <t>2016-10-19</t>
  </si>
  <si>
    <t>2018-04-03</t>
  </si>
  <si>
    <t>2018-11-16</t>
  </si>
  <si>
    <t>2020-10-08</t>
  </si>
  <si>
    <t>2022-12-02</t>
  </si>
  <si>
    <t>2014-05-15</t>
  </si>
  <si>
    <t>2015-01-06</t>
  </si>
  <si>
    <t>2016-03-08</t>
  </si>
  <si>
    <t>2016-11-30</t>
  </si>
  <si>
    <t>2018-05-22</t>
  </si>
  <si>
    <t>2019-01-10</t>
  </si>
  <si>
    <t>2021-03-10</t>
  </si>
  <si>
    <t>2024-05-09</t>
  </si>
  <si>
    <t>2014-05-01</t>
  </si>
  <si>
    <t>2014-10-09</t>
  </si>
  <si>
    <t>2016-02-17</t>
  </si>
  <si>
    <t>2016-11-09</t>
  </si>
  <si>
    <t>2018-03-27</t>
  </si>
  <si>
    <t>2018-10-29</t>
  </si>
  <si>
    <t>2020-02-13</t>
  </si>
  <si>
    <t>2020-11-05</t>
  </si>
  <si>
    <t>2015-04-07</t>
  </si>
  <si>
    <t>2017-12-06</t>
  </si>
  <si>
    <t>2018-11-02</t>
  </si>
  <si>
    <t>2020-03-26</t>
  </si>
  <si>
    <t>2021-01-12</t>
  </si>
  <si>
    <t>2022-11-06</t>
  </si>
  <si>
    <t>2015-05-01</t>
  </si>
  <si>
    <t>2015-12-08</t>
  </si>
  <si>
    <t>SCI Metric</t>
  </si>
  <si>
    <t>Raw Totals</t>
  </si>
  <si>
    <t>SCI scores</t>
  </si>
  <si>
    <t>Adjusted SCI scores</t>
  </si>
  <si>
    <t>Total Taxa</t>
  </si>
  <si>
    <t>Total Ephemeroptera</t>
  </si>
  <si>
    <t>Total Trichoptera</t>
  </si>
  <si>
    <t>% Filter Feeders</t>
  </si>
  <si>
    <t>Total Clingers</t>
  </si>
  <si>
    <t>Total Long-lived Taxa</t>
  </si>
  <si>
    <t>% Dominance</t>
  </si>
  <si>
    <t>% Tanytarsini</t>
  </si>
  <si>
    <t>Total Sensitive Taxa</t>
  </si>
  <si>
    <t>% Very Tolerant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</si>
</sst>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1" fontId="0" fillId="0" borderId="0" xfId="0" applyNumberFormat="1"/>
    <xf numFmtId="0" fontId="4" fillId="0" borderId="0" xfId="0" applyFont="1"/>
    <xf numFmtId="0" fontId="4" fillId="0" borderId="0" xfId="1"/>
    <xf numFmtId="14" fontId="0" fillId="0" borderId="0" xfId="0" applyNumberFormat="1" applyAlignment="1">
      <alignment horizontal="center" wrapText="1"/>
    </xf>
    <xf numFmtId="2" fontId="0" fillId="0" borderId="0" xfId="0" applyNumberFormat="1"/>
  </cellXfs>
  <cellStyles count="3">
    <cellStyle name="Normal" xfId="0" builtinId="0"/>
    <cellStyle name="Normal 2 2" xfId="2" xr:uid="{7C314DDB-335F-4CE2-9510-FDD8371948C8}"/>
    <cellStyle name="Normal 3 2" xfId="1" xr:uid="{B35D5036-19B0-4B7E-B8C8-5D94BFB749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A4DF-A5C8-49D3-B5E0-8A9478D7DA76}">
  <dimension ref="A1:K177"/>
  <sheetViews>
    <sheetView workbookViewId="0"/>
  </sheetViews>
  <sheetFormatPr defaultRowHeight="15" x14ac:dyDescent="0.25"/>
  <cols>
    <col min="1" max="1" width="16.7109375" bestFit="1" customWidth="1"/>
    <col min="2" max="2" width="5.7109375" bestFit="1" customWidth="1"/>
    <col min="3" max="3" width="7.140625" style="11" bestFit="1" customWidth="1"/>
    <col min="4" max="4" width="10.42578125" style="12" bestFit="1" customWidth="1"/>
    <col min="5" max="5" width="12.7109375" bestFit="1" customWidth="1"/>
    <col min="6" max="6" width="9" style="13" bestFit="1" customWidth="1"/>
    <col min="7" max="7" width="11" bestFit="1" customWidth="1"/>
    <col min="8" max="8" width="11.7109375" bestFit="1" customWidth="1"/>
    <col min="9" max="9" width="17.28515625" bestFit="1" customWidth="1"/>
    <col min="10" max="10" width="18.28515625" bestFit="1" customWidth="1"/>
    <col min="11" max="11" width="10.42578125" style="12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6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16"/>
    </row>
    <row r="2" spans="1:11" x14ac:dyDescent="0.25">
      <c r="A2" s="1" t="s">
        <v>10</v>
      </c>
      <c r="B2" s="2" t="s">
        <v>11</v>
      </c>
      <c r="C2" s="5" t="s">
        <v>12</v>
      </c>
      <c r="D2" s="12" t="s">
        <v>167</v>
      </c>
      <c r="E2" s="1">
        <v>73</v>
      </c>
      <c r="F2" s="6">
        <v>37</v>
      </c>
      <c r="G2" s="1">
        <v>30</v>
      </c>
      <c r="H2" s="1">
        <f>AVERAGE(0,3)</f>
        <v>1.5</v>
      </c>
      <c r="I2" s="1">
        <v>0.7</v>
      </c>
      <c r="J2" s="1">
        <v>65</v>
      </c>
    </row>
    <row r="3" spans="1:11" x14ac:dyDescent="0.25">
      <c r="A3" s="1" t="s">
        <v>10</v>
      </c>
      <c r="B3" s="2" t="s">
        <v>11</v>
      </c>
      <c r="C3" s="5" t="s">
        <v>12</v>
      </c>
      <c r="D3" s="12" t="s">
        <v>168</v>
      </c>
      <c r="E3" s="1">
        <v>98</v>
      </c>
      <c r="F3" s="6">
        <v>23</v>
      </c>
      <c r="G3" s="1"/>
      <c r="H3" s="1"/>
      <c r="I3" s="1">
        <v>0.8</v>
      </c>
      <c r="J3" s="1">
        <v>60</v>
      </c>
    </row>
    <row r="4" spans="1:11" x14ac:dyDescent="0.25">
      <c r="A4" s="1" t="s">
        <v>10</v>
      </c>
      <c r="B4" s="2" t="s">
        <v>13</v>
      </c>
      <c r="C4" s="5" t="s">
        <v>12</v>
      </c>
      <c r="D4" s="12" t="s">
        <v>169</v>
      </c>
      <c r="E4" s="1">
        <v>104</v>
      </c>
      <c r="F4" s="6">
        <v>25</v>
      </c>
      <c r="G4" s="1">
        <v>37</v>
      </c>
      <c r="H4" s="1">
        <v>0</v>
      </c>
      <c r="I4" s="1">
        <v>0.36</v>
      </c>
      <c r="J4" s="1">
        <v>64.3</v>
      </c>
    </row>
    <row r="5" spans="1:11" x14ac:dyDescent="0.25">
      <c r="A5" s="1" t="s">
        <v>10</v>
      </c>
      <c r="B5" s="2" t="s">
        <v>13</v>
      </c>
      <c r="C5" s="5" t="s">
        <v>12</v>
      </c>
      <c r="D5" s="12" t="s">
        <v>168</v>
      </c>
      <c r="E5" s="1">
        <v>92</v>
      </c>
      <c r="F5" s="6">
        <v>49</v>
      </c>
      <c r="G5" s="1"/>
      <c r="H5" s="1"/>
      <c r="I5" s="1">
        <v>0</v>
      </c>
      <c r="J5" s="1">
        <v>100</v>
      </c>
    </row>
    <row r="6" spans="1:11" x14ac:dyDescent="0.25">
      <c r="A6" s="1" t="s">
        <v>10</v>
      </c>
      <c r="B6" s="2" t="s">
        <v>13</v>
      </c>
      <c r="C6" s="5" t="s">
        <v>12</v>
      </c>
      <c r="D6" s="12" t="s">
        <v>170</v>
      </c>
      <c r="E6" s="1">
        <v>80</v>
      </c>
      <c r="F6" s="6">
        <v>33</v>
      </c>
      <c r="G6" s="1">
        <v>32.5</v>
      </c>
      <c r="H6" s="1">
        <v>0</v>
      </c>
      <c r="I6" s="1">
        <v>1.3</v>
      </c>
      <c r="J6" s="1">
        <v>66.7</v>
      </c>
    </row>
    <row r="7" spans="1:11" x14ac:dyDescent="0.25">
      <c r="A7" s="1" t="s">
        <v>10</v>
      </c>
      <c r="B7" s="2" t="s">
        <v>13</v>
      </c>
      <c r="C7" s="5" t="s">
        <v>12</v>
      </c>
      <c r="D7" s="12" t="s">
        <v>171</v>
      </c>
      <c r="E7" s="1">
        <v>84</v>
      </c>
      <c r="F7" s="6">
        <v>32</v>
      </c>
      <c r="G7" s="1"/>
      <c r="H7" s="1">
        <v>0</v>
      </c>
      <c r="I7" s="1">
        <v>0.91</v>
      </c>
      <c r="J7" s="1">
        <v>77.3</v>
      </c>
    </row>
    <row r="8" spans="1:11" x14ac:dyDescent="0.25">
      <c r="A8" s="1" t="s">
        <v>10</v>
      </c>
      <c r="B8" s="2" t="s">
        <v>13</v>
      </c>
      <c r="C8" s="5" t="s">
        <v>12</v>
      </c>
      <c r="D8" s="12" t="s">
        <v>172</v>
      </c>
      <c r="E8" s="1">
        <v>75</v>
      </c>
      <c r="F8" s="6">
        <v>27</v>
      </c>
      <c r="G8" s="1">
        <v>36</v>
      </c>
      <c r="H8" s="1">
        <v>0</v>
      </c>
      <c r="I8" s="1">
        <v>0</v>
      </c>
      <c r="J8" s="1">
        <v>100</v>
      </c>
    </row>
    <row r="9" spans="1:11" x14ac:dyDescent="0.25">
      <c r="A9" s="1" t="s">
        <v>10</v>
      </c>
      <c r="B9" s="2" t="s">
        <v>13</v>
      </c>
      <c r="C9" s="5" t="s">
        <v>12</v>
      </c>
      <c r="D9" s="12" t="s">
        <v>173</v>
      </c>
      <c r="E9" s="1">
        <v>79</v>
      </c>
      <c r="F9" s="6">
        <v>45</v>
      </c>
      <c r="G9" s="1"/>
      <c r="H9" s="1"/>
      <c r="I9" s="1">
        <v>0</v>
      </c>
      <c r="J9" s="1">
        <v>100</v>
      </c>
    </row>
    <row r="10" spans="1:11" x14ac:dyDescent="0.25">
      <c r="A10" s="1" t="s">
        <v>10</v>
      </c>
      <c r="B10" s="2" t="s">
        <v>13</v>
      </c>
      <c r="C10" s="5" t="s">
        <v>12</v>
      </c>
      <c r="D10" s="12" t="s">
        <v>174</v>
      </c>
      <c r="E10" s="1">
        <v>78</v>
      </c>
      <c r="F10" s="6">
        <v>20</v>
      </c>
      <c r="G10" s="1"/>
      <c r="H10" s="1">
        <v>0</v>
      </c>
      <c r="I10" s="1">
        <v>1.33</v>
      </c>
      <c r="J10" s="1">
        <v>66.7</v>
      </c>
    </row>
    <row r="11" spans="1:11" x14ac:dyDescent="0.25">
      <c r="A11" s="1" t="s">
        <v>10</v>
      </c>
      <c r="B11" s="2" t="s">
        <v>13</v>
      </c>
      <c r="C11" s="5" t="s">
        <v>12</v>
      </c>
      <c r="D11" s="12" t="s">
        <v>175</v>
      </c>
      <c r="E11" s="1">
        <v>79</v>
      </c>
      <c r="F11" s="6"/>
      <c r="G11" s="1"/>
      <c r="H11" s="1"/>
      <c r="I11" s="1">
        <v>0</v>
      </c>
      <c r="J11" s="1">
        <v>83.3</v>
      </c>
    </row>
    <row r="12" spans="1:11" x14ac:dyDescent="0.25">
      <c r="A12" s="1" t="s">
        <v>10</v>
      </c>
      <c r="B12" s="2" t="s">
        <v>13</v>
      </c>
      <c r="C12" s="5" t="s">
        <v>12</v>
      </c>
      <c r="D12" s="12" t="s">
        <v>176</v>
      </c>
      <c r="E12" s="1">
        <v>71</v>
      </c>
      <c r="F12" s="6">
        <v>40</v>
      </c>
      <c r="G12" s="1"/>
      <c r="H12" s="1">
        <v>0</v>
      </c>
      <c r="I12" s="1">
        <v>0.73</v>
      </c>
      <c r="J12" s="1">
        <v>81.8</v>
      </c>
    </row>
    <row r="13" spans="1:11" x14ac:dyDescent="0.25">
      <c r="A13" s="1" t="s">
        <v>14</v>
      </c>
      <c r="B13" s="2" t="s">
        <v>15</v>
      </c>
      <c r="C13" s="5">
        <v>1627</v>
      </c>
      <c r="D13" s="12" t="s">
        <v>177</v>
      </c>
      <c r="E13" s="1">
        <v>110</v>
      </c>
      <c r="F13" s="7">
        <v>36</v>
      </c>
      <c r="G13" s="5">
        <v>36.5</v>
      </c>
      <c r="H13" s="1">
        <f>AVERAGE(7,0)</f>
        <v>3.5</v>
      </c>
      <c r="I13" s="1">
        <v>0.06</v>
      </c>
      <c r="J13" s="1">
        <v>94.1</v>
      </c>
    </row>
    <row r="14" spans="1:11" x14ac:dyDescent="0.25">
      <c r="A14" s="1" t="s">
        <v>14</v>
      </c>
      <c r="B14" s="2" t="s">
        <v>15</v>
      </c>
      <c r="C14" s="5">
        <v>1627</v>
      </c>
      <c r="D14" s="12" t="s">
        <v>178</v>
      </c>
      <c r="E14" s="1">
        <v>98</v>
      </c>
      <c r="F14" s="7">
        <v>37</v>
      </c>
      <c r="G14" s="5"/>
      <c r="H14" s="1"/>
      <c r="I14" s="1">
        <v>1</v>
      </c>
      <c r="J14" s="1">
        <v>73.900000000000006</v>
      </c>
    </row>
    <row r="15" spans="1:11" x14ac:dyDescent="0.25">
      <c r="A15" s="1" t="s">
        <v>14</v>
      </c>
      <c r="B15" s="2" t="s">
        <v>16</v>
      </c>
      <c r="C15" s="5">
        <v>1627</v>
      </c>
      <c r="D15" s="12" t="s">
        <v>179</v>
      </c>
      <c r="E15" s="1">
        <v>81</v>
      </c>
      <c r="F15" s="7">
        <v>12</v>
      </c>
      <c r="G15" s="5"/>
      <c r="H15" s="1">
        <v>0</v>
      </c>
      <c r="I15" s="1">
        <v>0.49</v>
      </c>
      <c r="J15" s="1">
        <v>90.9</v>
      </c>
    </row>
    <row r="16" spans="1:11" x14ac:dyDescent="0.25">
      <c r="A16" s="1" t="s">
        <v>17</v>
      </c>
      <c r="B16" s="2" t="s">
        <v>18</v>
      </c>
      <c r="C16" s="5" t="s">
        <v>19</v>
      </c>
      <c r="D16" s="12" t="s">
        <v>180</v>
      </c>
      <c r="E16" s="1">
        <v>104</v>
      </c>
      <c r="F16" s="6">
        <v>34</v>
      </c>
      <c r="G16" s="1">
        <v>29</v>
      </c>
      <c r="H16" s="1">
        <f>AVERAGE(0,13)</f>
        <v>6.5</v>
      </c>
      <c r="I16" s="1">
        <v>0.24</v>
      </c>
      <c r="J16" s="1">
        <v>94.1</v>
      </c>
    </row>
    <row r="17" spans="1:10" x14ac:dyDescent="0.25">
      <c r="A17" s="1" t="s">
        <v>17</v>
      </c>
      <c r="B17" s="2" t="s">
        <v>18</v>
      </c>
      <c r="C17" s="5" t="s">
        <v>19</v>
      </c>
      <c r="D17" s="12" t="s">
        <v>181</v>
      </c>
      <c r="E17" s="1">
        <v>80</v>
      </c>
      <c r="F17" s="6">
        <v>24</v>
      </c>
      <c r="G17" s="1"/>
      <c r="H17" s="1"/>
      <c r="I17" s="1">
        <v>1.0900000000000001</v>
      </c>
      <c r="J17" s="1">
        <v>72.7</v>
      </c>
    </row>
    <row r="18" spans="1:10" x14ac:dyDescent="0.25">
      <c r="A18" s="1" t="s">
        <v>17</v>
      </c>
      <c r="B18" s="2" t="s">
        <v>18</v>
      </c>
      <c r="C18" s="5" t="s">
        <v>19</v>
      </c>
      <c r="D18" s="12" t="s">
        <v>182</v>
      </c>
      <c r="E18" s="1">
        <v>54</v>
      </c>
      <c r="F18" s="6">
        <v>23</v>
      </c>
      <c r="G18" s="1">
        <v>20.5</v>
      </c>
      <c r="H18" s="1">
        <f>AVERAGE(0,7)</f>
        <v>3.5</v>
      </c>
      <c r="I18" s="1" t="s">
        <v>20</v>
      </c>
      <c r="J18" s="1" t="s">
        <v>20</v>
      </c>
    </row>
    <row r="19" spans="1:10" x14ac:dyDescent="0.25">
      <c r="A19" s="1" t="s">
        <v>17</v>
      </c>
      <c r="B19" s="2" t="s">
        <v>18</v>
      </c>
      <c r="C19" s="5" t="s">
        <v>19</v>
      </c>
      <c r="D19" s="12" t="s">
        <v>183</v>
      </c>
      <c r="E19" s="1">
        <v>75</v>
      </c>
      <c r="F19" s="6">
        <v>18</v>
      </c>
      <c r="G19" s="1"/>
      <c r="H19" s="1"/>
      <c r="I19" s="1">
        <v>0.38</v>
      </c>
      <c r="J19" s="1">
        <v>81.3</v>
      </c>
    </row>
    <row r="20" spans="1:10" x14ac:dyDescent="0.25">
      <c r="A20" s="1" t="s">
        <v>17</v>
      </c>
      <c r="B20" s="2" t="s">
        <v>18</v>
      </c>
      <c r="C20" s="5" t="s">
        <v>19</v>
      </c>
      <c r="D20" s="12" t="s">
        <v>184</v>
      </c>
      <c r="E20" s="1">
        <v>71</v>
      </c>
      <c r="F20" s="6">
        <v>48</v>
      </c>
      <c r="G20" s="1">
        <v>44</v>
      </c>
      <c r="H20" s="1">
        <v>0</v>
      </c>
      <c r="I20" s="1">
        <v>0</v>
      </c>
      <c r="J20" s="1">
        <v>100</v>
      </c>
    </row>
    <row r="21" spans="1:10" x14ac:dyDescent="0.25">
      <c r="A21" s="1" t="s">
        <v>17</v>
      </c>
      <c r="B21" s="2" t="s">
        <v>18</v>
      </c>
      <c r="C21" s="5" t="s">
        <v>19</v>
      </c>
      <c r="D21" s="12" t="s">
        <v>185</v>
      </c>
      <c r="E21" s="1">
        <v>55</v>
      </c>
      <c r="F21" s="6">
        <v>40</v>
      </c>
      <c r="G21" s="1"/>
      <c r="H21" s="1"/>
      <c r="I21" s="1" t="s">
        <v>20</v>
      </c>
      <c r="J21" s="1" t="s">
        <v>20</v>
      </c>
    </row>
    <row r="22" spans="1:10" x14ac:dyDescent="0.25">
      <c r="A22" s="1" t="s">
        <v>17</v>
      </c>
      <c r="B22" s="2" t="s">
        <v>18</v>
      </c>
      <c r="C22" s="5" t="s">
        <v>19</v>
      </c>
      <c r="D22" s="12" t="s">
        <v>186</v>
      </c>
      <c r="E22" s="1">
        <v>72</v>
      </c>
      <c r="F22" s="6">
        <v>53</v>
      </c>
      <c r="G22" s="1"/>
      <c r="H22" s="1">
        <f>AVERAGE(0,3)</f>
        <v>1.5</v>
      </c>
      <c r="I22" s="1">
        <v>1</v>
      </c>
      <c r="J22" s="1">
        <v>50</v>
      </c>
    </row>
    <row r="23" spans="1:10" x14ac:dyDescent="0.25">
      <c r="A23" s="1" t="s">
        <v>17</v>
      </c>
      <c r="B23" s="2" t="s">
        <v>18</v>
      </c>
      <c r="C23" s="5" t="s">
        <v>19</v>
      </c>
      <c r="D23" s="12" t="s">
        <v>187</v>
      </c>
      <c r="E23" s="1">
        <v>61</v>
      </c>
      <c r="F23" s="6"/>
      <c r="G23" s="1"/>
      <c r="H23" s="1"/>
      <c r="I23" s="1">
        <v>1.08</v>
      </c>
      <c r="J23" s="1">
        <v>72.7</v>
      </c>
    </row>
    <row r="24" spans="1:10" x14ac:dyDescent="0.25">
      <c r="A24" s="1" t="s">
        <v>17</v>
      </c>
      <c r="B24" s="2" t="s">
        <v>18</v>
      </c>
      <c r="C24" s="5" t="s">
        <v>19</v>
      </c>
      <c r="D24" s="12" t="s">
        <v>188</v>
      </c>
      <c r="E24" s="1">
        <v>68</v>
      </c>
      <c r="F24" s="6">
        <v>38</v>
      </c>
      <c r="G24" s="1"/>
      <c r="H24" s="1">
        <v>2</v>
      </c>
      <c r="I24" s="1">
        <v>0.32</v>
      </c>
      <c r="J24" s="1">
        <v>90.9</v>
      </c>
    </row>
    <row r="25" spans="1:10" x14ac:dyDescent="0.25">
      <c r="A25" s="1" t="s">
        <v>21</v>
      </c>
      <c r="B25" s="2" t="s">
        <v>22</v>
      </c>
      <c r="C25" s="5">
        <v>1529</v>
      </c>
      <c r="D25" s="12" t="s">
        <v>189</v>
      </c>
      <c r="E25" s="1">
        <v>71</v>
      </c>
      <c r="F25" s="6">
        <v>44</v>
      </c>
      <c r="G25" s="1">
        <v>40.5</v>
      </c>
      <c r="H25" s="1">
        <f>AVERAGE(6.6,6)</f>
        <v>6.3</v>
      </c>
      <c r="I25" s="1" t="s">
        <v>20</v>
      </c>
      <c r="J25" s="1" t="s">
        <v>20</v>
      </c>
    </row>
    <row r="26" spans="1:10" x14ac:dyDescent="0.25">
      <c r="A26" s="1" t="s">
        <v>21</v>
      </c>
      <c r="B26" s="2" t="s">
        <v>22</v>
      </c>
      <c r="C26" s="5">
        <v>1529</v>
      </c>
      <c r="D26" s="12" t="s">
        <v>190</v>
      </c>
      <c r="E26" s="1">
        <v>77</v>
      </c>
      <c r="F26" s="6">
        <v>37</v>
      </c>
      <c r="G26" s="1"/>
      <c r="H26" s="1"/>
      <c r="I26" s="1" t="s">
        <v>20</v>
      </c>
      <c r="J26" s="1" t="s">
        <v>20</v>
      </c>
    </row>
    <row r="27" spans="1:10" x14ac:dyDescent="0.25">
      <c r="A27" s="1" t="s">
        <v>21</v>
      </c>
      <c r="B27" s="2" t="s">
        <v>22</v>
      </c>
      <c r="C27" s="5">
        <v>1529</v>
      </c>
      <c r="D27" s="12" t="s">
        <v>191</v>
      </c>
      <c r="E27" s="1">
        <v>78</v>
      </c>
      <c r="F27" s="6">
        <v>21</v>
      </c>
      <c r="G27" s="1">
        <v>27.5</v>
      </c>
      <c r="H27" s="1">
        <f>AVERAGE(12.5,16.7)</f>
        <v>14.6</v>
      </c>
      <c r="I27" s="1" t="s">
        <v>23</v>
      </c>
      <c r="J27" s="1" t="s">
        <v>23</v>
      </c>
    </row>
    <row r="28" spans="1:10" x14ac:dyDescent="0.25">
      <c r="A28" s="1" t="s">
        <v>21</v>
      </c>
      <c r="B28" s="2" t="s">
        <v>22</v>
      </c>
      <c r="C28" s="5">
        <v>1529</v>
      </c>
      <c r="D28" s="12" t="s">
        <v>192</v>
      </c>
      <c r="E28" s="1">
        <v>79</v>
      </c>
      <c r="F28" s="6">
        <v>34</v>
      </c>
      <c r="G28" s="1"/>
      <c r="H28" s="1"/>
      <c r="I28" s="1" t="s">
        <v>20</v>
      </c>
      <c r="J28" s="1" t="s">
        <v>20</v>
      </c>
    </row>
    <row r="29" spans="1:10" x14ac:dyDescent="0.25">
      <c r="A29" s="1" t="s">
        <v>21</v>
      </c>
      <c r="B29" s="2" t="s">
        <v>22</v>
      </c>
      <c r="C29" s="5">
        <v>1529</v>
      </c>
      <c r="D29" s="12" t="s">
        <v>193</v>
      </c>
      <c r="E29" s="1">
        <v>85</v>
      </c>
      <c r="F29" s="6">
        <v>38</v>
      </c>
      <c r="G29" s="1">
        <v>39.5</v>
      </c>
      <c r="H29" s="1">
        <f>AVERAGE(4,0)</f>
        <v>2</v>
      </c>
      <c r="I29" s="1" t="s">
        <v>20</v>
      </c>
      <c r="J29" s="1" t="s">
        <v>20</v>
      </c>
    </row>
    <row r="30" spans="1:10" x14ac:dyDescent="0.25">
      <c r="A30" s="1" t="s">
        <v>21</v>
      </c>
      <c r="B30" s="2" t="s">
        <v>22</v>
      </c>
      <c r="C30" s="5">
        <v>1529</v>
      </c>
      <c r="D30" s="12" t="s">
        <v>194</v>
      </c>
      <c r="E30" s="1">
        <v>79</v>
      </c>
      <c r="F30" s="6">
        <v>41</v>
      </c>
      <c r="G30" s="1"/>
      <c r="H30" s="1"/>
      <c r="I30" s="1" t="s">
        <v>20</v>
      </c>
      <c r="J30" s="1" t="s">
        <v>20</v>
      </c>
    </row>
    <row r="31" spans="1:10" x14ac:dyDescent="0.25">
      <c r="A31" s="1" t="s">
        <v>21</v>
      </c>
      <c r="B31" s="2" t="s">
        <v>22</v>
      </c>
      <c r="C31" s="5">
        <v>1529</v>
      </c>
      <c r="D31" s="12" t="s">
        <v>174</v>
      </c>
      <c r="E31" s="1">
        <v>80</v>
      </c>
      <c r="F31" s="6">
        <v>46</v>
      </c>
      <c r="G31" s="1">
        <v>37</v>
      </c>
      <c r="H31" s="1">
        <v>0</v>
      </c>
      <c r="I31" s="1" t="s">
        <v>20</v>
      </c>
      <c r="J31" s="1" t="s">
        <v>20</v>
      </c>
    </row>
    <row r="32" spans="1:10" x14ac:dyDescent="0.25">
      <c r="A32" s="1" t="s">
        <v>21</v>
      </c>
      <c r="B32" s="2" t="s">
        <v>22</v>
      </c>
      <c r="C32" s="5">
        <v>1529</v>
      </c>
      <c r="D32" s="12" t="s">
        <v>187</v>
      </c>
      <c r="E32" s="1">
        <v>68</v>
      </c>
      <c r="F32" s="6">
        <v>28</v>
      </c>
      <c r="G32" s="1"/>
      <c r="H32" s="1"/>
      <c r="I32" s="1" t="s">
        <v>20</v>
      </c>
      <c r="J32" s="1" t="s">
        <v>20</v>
      </c>
    </row>
    <row r="33" spans="1:10" x14ac:dyDescent="0.25">
      <c r="A33" s="1" t="s">
        <v>21</v>
      </c>
      <c r="B33" s="2" t="s">
        <v>22</v>
      </c>
      <c r="C33" s="5">
        <v>1529</v>
      </c>
      <c r="D33" s="12" t="s">
        <v>195</v>
      </c>
      <c r="E33" s="1">
        <v>64</v>
      </c>
      <c r="F33" s="6">
        <v>55</v>
      </c>
      <c r="G33" s="1"/>
      <c r="H33" s="1">
        <v>50</v>
      </c>
      <c r="I33" s="1" t="s">
        <v>20</v>
      </c>
      <c r="J33" s="1" t="s">
        <v>20</v>
      </c>
    </row>
    <row r="34" spans="1:10" x14ac:dyDescent="0.25">
      <c r="A34" s="1" t="s">
        <v>24</v>
      </c>
      <c r="B34" s="2" t="s">
        <v>25</v>
      </c>
      <c r="C34" s="5">
        <v>1574</v>
      </c>
      <c r="D34" s="12" t="s">
        <v>196</v>
      </c>
      <c r="E34" s="1">
        <v>110</v>
      </c>
      <c r="F34" s="6">
        <v>59</v>
      </c>
      <c r="G34" s="1">
        <v>61</v>
      </c>
      <c r="H34" s="1">
        <f>AVERAGE(10,0)</f>
        <v>5</v>
      </c>
      <c r="I34" s="1">
        <v>1.44</v>
      </c>
      <c r="J34" s="1">
        <v>40.4</v>
      </c>
    </row>
    <row r="35" spans="1:10" x14ac:dyDescent="0.25">
      <c r="A35" s="1" t="s">
        <v>24</v>
      </c>
      <c r="B35" s="2" t="s">
        <v>25</v>
      </c>
      <c r="C35" s="5">
        <v>1574</v>
      </c>
      <c r="D35" s="12" t="s">
        <v>197</v>
      </c>
      <c r="E35" s="1">
        <v>119</v>
      </c>
      <c r="F35" s="6">
        <v>63</v>
      </c>
      <c r="G35" s="1"/>
      <c r="H35" s="1"/>
      <c r="I35" s="1" t="s">
        <v>20</v>
      </c>
      <c r="J35" s="1" t="s">
        <v>20</v>
      </c>
    </row>
    <row r="36" spans="1:10" x14ac:dyDescent="0.25">
      <c r="A36" s="1" t="s">
        <v>24</v>
      </c>
      <c r="B36" s="2" t="s">
        <v>25</v>
      </c>
      <c r="C36" s="5">
        <v>1574</v>
      </c>
      <c r="D36" s="12" t="s">
        <v>198</v>
      </c>
      <c r="E36" s="1">
        <v>114</v>
      </c>
      <c r="F36" s="6">
        <v>42</v>
      </c>
      <c r="G36" s="1">
        <v>43.5</v>
      </c>
      <c r="H36" s="1">
        <v>0</v>
      </c>
      <c r="I36" s="1" t="s">
        <v>23</v>
      </c>
      <c r="J36" s="1" t="s">
        <v>23</v>
      </c>
    </row>
    <row r="37" spans="1:10" x14ac:dyDescent="0.25">
      <c r="A37" s="1" t="s">
        <v>24</v>
      </c>
      <c r="B37" s="2" t="s">
        <v>25</v>
      </c>
      <c r="C37" s="5">
        <v>1574</v>
      </c>
      <c r="D37" s="12" t="s">
        <v>199</v>
      </c>
      <c r="E37" s="1">
        <v>125</v>
      </c>
      <c r="F37" s="6">
        <v>45</v>
      </c>
      <c r="G37" s="1"/>
      <c r="H37" s="1"/>
      <c r="I37" s="1" t="s">
        <v>23</v>
      </c>
      <c r="J37" s="1" t="s">
        <v>23</v>
      </c>
    </row>
    <row r="38" spans="1:10" x14ac:dyDescent="0.25">
      <c r="A38" s="1" t="s">
        <v>24</v>
      </c>
      <c r="B38" s="2" t="s">
        <v>25</v>
      </c>
      <c r="C38" s="5">
        <v>1574</v>
      </c>
      <c r="D38" s="12" t="s">
        <v>200</v>
      </c>
      <c r="E38" s="1"/>
      <c r="F38" s="6">
        <v>30</v>
      </c>
      <c r="G38" s="1"/>
      <c r="H38" s="1">
        <v>0</v>
      </c>
      <c r="I38" s="1"/>
      <c r="J38" s="1"/>
    </row>
    <row r="39" spans="1:10" x14ac:dyDescent="0.25">
      <c r="A39" s="1" t="s">
        <v>24</v>
      </c>
      <c r="B39" s="2" t="s">
        <v>25</v>
      </c>
      <c r="C39" s="5">
        <v>1574</v>
      </c>
      <c r="D39" s="12" t="s">
        <v>201</v>
      </c>
      <c r="E39" s="1"/>
      <c r="F39" s="6">
        <v>36</v>
      </c>
      <c r="G39" s="1"/>
      <c r="H39" s="1"/>
      <c r="I39" s="1"/>
      <c r="J39" s="1"/>
    </row>
    <row r="40" spans="1:10" x14ac:dyDescent="0.25">
      <c r="A40" s="1" t="s">
        <v>24</v>
      </c>
      <c r="B40" s="2" t="s">
        <v>25</v>
      </c>
      <c r="C40" s="5">
        <v>1574</v>
      </c>
      <c r="D40" s="12" t="s">
        <v>202</v>
      </c>
      <c r="E40" s="1">
        <v>111</v>
      </c>
      <c r="F40" s="6">
        <v>50</v>
      </c>
      <c r="G40" s="1">
        <v>43</v>
      </c>
      <c r="H40" s="5">
        <v>0</v>
      </c>
      <c r="I40" s="1" t="s">
        <v>23</v>
      </c>
      <c r="J40" s="1" t="s">
        <v>23</v>
      </c>
    </row>
    <row r="41" spans="1:10" x14ac:dyDescent="0.25">
      <c r="A41" s="1" t="s">
        <v>24</v>
      </c>
      <c r="B41" s="2" t="s">
        <v>25</v>
      </c>
      <c r="C41" s="5">
        <v>1574</v>
      </c>
      <c r="D41" s="12" t="s">
        <v>203</v>
      </c>
      <c r="E41" s="1">
        <v>107</v>
      </c>
      <c r="F41" s="6">
        <v>36</v>
      </c>
      <c r="G41" s="1"/>
      <c r="H41" s="5"/>
      <c r="I41" s="1" t="s">
        <v>23</v>
      </c>
      <c r="J41" s="1" t="s">
        <v>23</v>
      </c>
    </row>
    <row r="42" spans="1:10" x14ac:dyDescent="0.25">
      <c r="A42" s="1" t="s">
        <v>24</v>
      </c>
      <c r="B42" s="2" t="s">
        <v>25</v>
      </c>
      <c r="C42" s="5">
        <v>1574</v>
      </c>
      <c r="D42" s="12" t="s">
        <v>204</v>
      </c>
      <c r="E42" s="1">
        <v>109</v>
      </c>
      <c r="F42" s="6">
        <v>45</v>
      </c>
      <c r="G42" s="1">
        <v>42</v>
      </c>
      <c r="H42" s="5">
        <f>AVERAGE(0,3)</f>
        <v>1.5</v>
      </c>
      <c r="I42" s="1">
        <v>1.63</v>
      </c>
      <c r="J42" s="1">
        <v>37.5</v>
      </c>
    </row>
    <row r="43" spans="1:10" x14ac:dyDescent="0.25">
      <c r="A43" s="1" t="s">
        <v>24</v>
      </c>
      <c r="B43" s="2" t="s">
        <v>25</v>
      </c>
      <c r="C43" s="5">
        <v>1574</v>
      </c>
      <c r="D43" s="12" t="s">
        <v>205</v>
      </c>
      <c r="E43" s="1">
        <v>112</v>
      </c>
      <c r="F43" s="6">
        <v>39</v>
      </c>
      <c r="G43" s="1"/>
      <c r="H43" s="5"/>
      <c r="I43" s="1" t="s">
        <v>20</v>
      </c>
      <c r="J43" s="1" t="s">
        <v>20</v>
      </c>
    </row>
    <row r="44" spans="1:10" x14ac:dyDescent="0.25">
      <c r="A44" s="1" t="s">
        <v>24</v>
      </c>
      <c r="B44" s="2" t="s">
        <v>25</v>
      </c>
      <c r="C44" s="5">
        <v>1574</v>
      </c>
      <c r="D44" s="12" t="s">
        <v>206</v>
      </c>
      <c r="E44" s="1">
        <v>101</v>
      </c>
      <c r="F44" s="6">
        <v>49</v>
      </c>
      <c r="G44" s="1"/>
      <c r="H44" s="5">
        <v>0</v>
      </c>
      <c r="I44" s="1">
        <v>1.05</v>
      </c>
      <c r="J44" s="1">
        <v>54.5</v>
      </c>
    </row>
    <row r="45" spans="1:10" x14ac:dyDescent="0.25">
      <c r="A45" s="1" t="s">
        <v>24</v>
      </c>
      <c r="B45" s="2" t="s">
        <v>25</v>
      </c>
      <c r="C45" s="5">
        <v>1574</v>
      </c>
      <c r="D45" s="12" t="s">
        <v>207</v>
      </c>
      <c r="E45" s="1">
        <v>94</v>
      </c>
      <c r="F45" s="6"/>
      <c r="G45" s="1"/>
      <c r="H45" s="5"/>
      <c r="I45" s="1" t="s">
        <v>20</v>
      </c>
      <c r="J45" s="1" t="s">
        <v>20</v>
      </c>
    </row>
    <row r="46" spans="1:10" x14ac:dyDescent="0.25">
      <c r="A46" s="1" t="s">
        <v>24</v>
      </c>
      <c r="B46" s="2" t="s">
        <v>25</v>
      </c>
      <c r="C46" s="5">
        <v>1574</v>
      </c>
      <c r="D46" s="12" t="s">
        <v>195</v>
      </c>
      <c r="E46" s="1">
        <v>109</v>
      </c>
      <c r="F46" s="6">
        <v>56</v>
      </c>
      <c r="G46" s="1"/>
      <c r="H46" s="5">
        <v>8</v>
      </c>
      <c r="I46" s="1">
        <v>1.1100000000000001</v>
      </c>
      <c r="J46" s="1">
        <v>63.2</v>
      </c>
    </row>
    <row r="47" spans="1:10" x14ac:dyDescent="0.25">
      <c r="A47" s="1" t="s">
        <v>24</v>
      </c>
      <c r="B47" s="2" t="s">
        <v>26</v>
      </c>
      <c r="C47" s="5">
        <v>1574</v>
      </c>
      <c r="D47" s="12" t="s">
        <v>198</v>
      </c>
      <c r="E47" s="1"/>
      <c r="F47" s="6">
        <v>42</v>
      </c>
      <c r="G47" s="1"/>
      <c r="H47" s="5">
        <v>0</v>
      </c>
      <c r="I47" s="1"/>
      <c r="J47" s="1"/>
    </row>
    <row r="48" spans="1:10" x14ac:dyDescent="0.25">
      <c r="A48" s="1" t="s">
        <v>24</v>
      </c>
      <c r="B48" s="2" t="s">
        <v>26</v>
      </c>
      <c r="C48" s="5">
        <v>1574</v>
      </c>
      <c r="D48" s="12" t="s">
        <v>199</v>
      </c>
      <c r="E48" s="1"/>
      <c r="F48" s="6">
        <v>36</v>
      </c>
      <c r="G48" s="1"/>
      <c r="H48" s="5"/>
      <c r="I48" s="1"/>
      <c r="J48" s="1"/>
    </row>
    <row r="49" spans="1:10" x14ac:dyDescent="0.25">
      <c r="A49" s="1" t="s">
        <v>24</v>
      </c>
      <c r="B49" s="2" t="s">
        <v>26</v>
      </c>
      <c r="C49" s="5">
        <v>1574</v>
      </c>
      <c r="D49" s="12" t="s">
        <v>208</v>
      </c>
      <c r="E49" s="1"/>
      <c r="F49" s="6">
        <v>56</v>
      </c>
      <c r="G49" s="1"/>
      <c r="H49" s="5">
        <v>0</v>
      </c>
      <c r="I49" s="1"/>
      <c r="J49" s="1"/>
    </row>
    <row r="50" spans="1:10" x14ac:dyDescent="0.25">
      <c r="A50" s="1" t="s">
        <v>24</v>
      </c>
      <c r="B50" s="2" t="s">
        <v>26</v>
      </c>
      <c r="C50" s="5">
        <v>1574</v>
      </c>
      <c r="D50" s="12" t="s">
        <v>209</v>
      </c>
      <c r="E50" s="1"/>
      <c r="F50" s="6">
        <v>21</v>
      </c>
      <c r="G50" s="1"/>
      <c r="H50" s="5">
        <v>0</v>
      </c>
      <c r="I50" s="1"/>
      <c r="J50" s="1"/>
    </row>
    <row r="51" spans="1:10" x14ac:dyDescent="0.25">
      <c r="A51" s="1" t="s">
        <v>24</v>
      </c>
      <c r="B51" s="2" t="s">
        <v>26</v>
      </c>
      <c r="C51" s="5">
        <v>1574</v>
      </c>
      <c r="D51" s="12" t="s">
        <v>201</v>
      </c>
      <c r="E51" s="1"/>
      <c r="F51" s="6">
        <v>36</v>
      </c>
      <c r="G51" s="1"/>
      <c r="H51" s="5">
        <v>0</v>
      </c>
      <c r="I51" s="1"/>
      <c r="J51" s="1"/>
    </row>
    <row r="52" spans="1:10" x14ac:dyDescent="0.25">
      <c r="A52" s="1" t="s">
        <v>27</v>
      </c>
      <c r="B52" s="2" t="s">
        <v>28</v>
      </c>
      <c r="C52" s="1">
        <v>1474</v>
      </c>
      <c r="D52" s="12" t="s">
        <v>210</v>
      </c>
      <c r="E52" s="1">
        <v>119</v>
      </c>
      <c r="F52" s="6">
        <v>48</v>
      </c>
      <c r="G52" s="1"/>
      <c r="H52" s="5">
        <v>0</v>
      </c>
      <c r="I52" s="1" t="s">
        <v>20</v>
      </c>
      <c r="J52" s="1" t="s">
        <v>20</v>
      </c>
    </row>
    <row r="53" spans="1:10" x14ac:dyDescent="0.25">
      <c r="A53" s="1" t="s">
        <v>27</v>
      </c>
      <c r="B53" s="2" t="s">
        <v>29</v>
      </c>
      <c r="C53" s="5">
        <v>1474</v>
      </c>
      <c r="D53" s="12" t="s">
        <v>211</v>
      </c>
      <c r="E53" s="1">
        <v>138</v>
      </c>
      <c r="F53" s="6">
        <v>54</v>
      </c>
      <c r="G53" s="1"/>
      <c r="H53" s="1">
        <v>0</v>
      </c>
      <c r="I53" s="1">
        <v>4.45</v>
      </c>
      <c r="J53" s="1">
        <v>0</v>
      </c>
    </row>
    <row r="54" spans="1:10" x14ac:dyDescent="0.25">
      <c r="A54" s="1" t="s">
        <v>27</v>
      </c>
      <c r="B54" s="2" t="s">
        <v>29</v>
      </c>
      <c r="C54" s="5">
        <v>1474</v>
      </c>
      <c r="D54" s="12" t="s">
        <v>212</v>
      </c>
      <c r="E54" s="1">
        <v>140</v>
      </c>
      <c r="F54" s="6">
        <v>49</v>
      </c>
      <c r="G54" s="1"/>
      <c r="H54" s="1">
        <v>0</v>
      </c>
      <c r="I54" s="1" t="s">
        <v>20</v>
      </c>
      <c r="J54" s="1" t="s">
        <v>20</v>
      </c>
    </row>
    <row r="55" spans="1:10" x14ac:dyDescent="0.25">
      <c r="A55" s="1" t="s">
        <v>27</v>
      </c>
      <c r="B55" s="2" t="s">
        <v>29</v>
      </c>
      <c r="C55" s="5">
        <v>1474</v>
      </c>
      <c r="D55" s="12" t="s">
        <v>213</v>
      </c>
      <c r="E55" s="1">
        <v>139</v>
      </c>
      <c r="F55" s="6">
        <v>38</v>
      </c>
      <c r="G55" s="1"/>
      <c r="H55" s="5">
        <v>0</v>
      </c>
      <c r="I55" s="1">
        <v>5.03</v>
      </c>
      <c r="J55" s="1">
        <v>0</v>
      </c>
    </row>
    <row r="56" spans="1:10" x14ac:dyDescent="0.25">
      <c r="A56" s="1" t="s">
        <v>27</v>
      </c>
      <c r="B56" s="2" t="s">
        <v>29</v>
      </c>
      <c r="C56" s="5">
        <v>1474</v>
      </c>
      <c r="D56" s="12" t="s">
        <v>214</v>
      </c>
      <c r="E56" s="1">
        <v>141</v>
      </c>
      <c r="F56" s="6">
        <v>62</v>
      </c>
      <c r="G56" s="1"/>
      <c r="H56" s="5">
        <v>0</v>
      </c>
      <c r="I56" s="1">
        <v>5.41</v>
      </c>
      <c r="J56" s="1">
        <v>0</v>
      </c>
    </row>
    <row r="57" spans="1:10" x14ac:dyDescent="0.25">
      <c r="A57" s="1" t="s">
        <v>27</v>
      </c>
      <c r="B57" s="2" t="s">
        <v>30</v>
      </c>
      <c r="C57" s="5">
        <v>1474</v>
      </c>
      <c r="D57" s="12" t="s">
        <v>214</v>
      </c>
      <c r="E57" s="1">
        <v>117</v>
      </c>
      <c r="F57" s="6">
        <v>60</v>
      </c>
      <c r="G57" s="1"/>
      <c r="H57" s="5">
        <v>0</v>
      </c>
      <c r="I57" s="1">
        <v>4.4000000000000004</v>
      </c>
      <c r="J57" s="1">
        <v>0</v>
      </c>
    </row>
    <row r="58" spans="1:10" x14ac:dyDescent="0.25">
      <c r="A58" s="1" t="s">
        <v>31</v>
      </c>
      <c r="B58" s="2" t="s">
        <v>32</v>
      </c>
      <c r="C58" s="5" t="s">
        <v>33</v>
      </c>
      <c r="D58" s="12" t="s">
        <v>215</v>
      </c>
      <c r="E58" s="1">
        <v>68</v>
      </c>
      <c r="F58" s="6">
        <v>37</v>
      </c>
      <c r="G58" s="1">
        <v>32</v>
      </c>
      <c r="H58" s="1">
        <f>AVERAGE(0,2)</f>
        <v>1</v>
      </c>
      <c r="I58" s="1" t="s">
        <v>20</v>
      </c>
      <c r="J58" s="1" t="s">
        <v>20</v>
      </c>
    </row>
    <row r="59" spans="1:10" x14ac:dyDescent="0.25">
      <c r="A59" s="1" t="s">
        <v>31</v>
      </c>
      <c r="B59" s="2" t="s">
        <v>32</v>
      </c>
      <c r="C59" s="5" t="s">
        <v>33</v>
      </c>
      <c r="D59" s="12" t="s">
        <v>216</v>
      </c>
      <c r="E59" s="1">
        <v>68</v>
      </c>
      <c r="F59" s="6">
        <v>27</v>
      </c>
      <c r="G59" s="1"/>
      <c r="H59" s="1"/>
      <c r="I59" s="1">
        <v>0.67</v>
      </c>
      <c r="J59" s="1">
        <v>83.9</v>
      </c>
    </row>
    <row r="60" spans="1:10" x14ac:dyDescent="0.25">
      <c r="A60" s="1" t="s">
        <v>31</v>
      </c>
      <c r="B60" s="2" t="s">
        <v>32</v>
      </c>
      <c r="C60" s="5" t="s">
        <v>33</v>
      </c>
      <c r="D60" s="12" t="s">
        <v>217</v>
      </c>
      <c r="E60" s="1">
        <v>79</v>
      </c>
      <c r="F60" s="6">
        <v>28</v>
      </c>
      <c r="G60" s="1">
        <v>24</v>
      </c>
      <c r="H60" s="1">
        <f>AVERAGE(1.8,4)</f>
        <v>2.9</v>
      </c>
      <c r="I60" s="1">
        <v>0.3861</v>
      </c>
      <c r="J60" s="1">
        <v>83.3</v>
      </c>
    </row>
    <row r="61" spans="1:10" x14ac:dyDescent="0.25">
      <c r="A61" s="1" t="s">
        <v>31</v>
      </c>
      <c r="B61" s="2" t="s">
        <v>32</v>
      </c>
      <c r="C61" s="5" t="s">
        <v>33</v>
      </c>
      <c r="D61" s="12" t="s">
        <v>218</v>
      </c>
      <c r="E61" s="1">
        <v>78</v>
      </c>
      <c r="F61" s="6">
        <v>20</v>
      </c>
      <c r="G61" s="1"/>
      <c r="H61" s="1"/>
      <c r="I61" s="1">
        <v>1.268</v>
      </c>
      <c r="J61" s="1">
        <v>75</v>
      </c>
    </row>
    <row r="62" spans="1:10" x14ac:dyDescent="0.25">
      <c r="A62" s="1" t="s">
        <v>31</v>
      </c>
      <c r="B62" s="2" t="s">
        <v>32</v>
      </c>
      <c r="C62" s="5" t="s">
        <v>33</v>
      </c>
      <c r="D62" s="12" t="s">
        <v>219</v>
      </c>
      <c r="E62" s="1">
        <v>75</v>
      </c>
      <c r="F62" s="6">
        <v>14</v>
      </c>
      <c r="G62" s="1"/>
      <c r="H62" s="1">
        <v>0</v>
      </c>
      <c r="I62" s="1" t="s">
        <v>20</v>
      </c>
      <c r="J62" s="1" t="s">
        <v>20</v>
      </c>
    </row>
    <row r="63" spans="1:10" x14ac:dyDescent="0.25">
      <c r="A63" s="1" t="s">
        <v>31</v>
      </c>
      <c r="B63" s="2" t="s">
        <v>32</v>
      </c>
      <c r="C63" s="5" t="s">
        <v>33</v>
      </c>
      <c r="D63" s="12" t="s">
        <v>188</v>
      </c>
      <c r="E63" s="1">
        <v>120</v>
      </c>
      <c r="F63" s="6">
        <v>35</v>
      </c>
      <c r="G63" s="1"/>
      <c r="H63" s="1">
        <v>31</v>
      </c>
      <c r="I63" s="1">
        <v>0</v>
      </c>
      <c r="J63" s="1">
        <v>100</v>
      </c>
    </row>
    <row r="64" spans="1:10" x14ac:dyDescent="0.25">
      <c r="A64" s="1" t="s">
        <v>31</v>
      </c>
      <c r="B64" s="2" t="s">
        <v>34</v>
      </c>
      <c r="C64" s="5" t="s">
        <v>33</v>
      </c>
      <c r="D64" s="12" t="s">
        <v>220</v>
      </c>
      <c r="E64" s="1">
        <v>74</v>
      </c>
      <c r="F64" s="6"/>
      <c r="G64" s="1">
        <v>33.700000000000003</v>
      </c>
      <c r="H64" s="1">
        <v>0</v>
      </c>
      <c r="I64" s="1">
        <v>0</v>
      </c>
      <c r="J64" s="1">
        <v>100</v>
      </c>
    </row>
    <row r="65" spans="1:10" x14ac:dyDescent="0.25">
      <c r="A65" s="1" t="s">
        <v>31</v>
      </c>
      <c r="B65" s="2" t="s">
        <v>34</v>
      </c>
      <c r="C65" s="5" t="s">
        <v>33</v>
      </c>
      <c r="D65" s="12" t="s">
        <v>221</v>
      </c>
      <c r="E65" s="1">
        <v>99</v>
      </c>
      <c r="F65" s="6">
        <v>31</v>
      </c>
      <c r="G65" s="1"/>
      <c r="H65" s="1"/>
      <c r="I65" s="1">
        <v>1.98</v>
      </c>
      <c r="J65" s="1">
        <v>53.3</v>
      </c>
    </row>
    <row r="66" spans="1:10" x14ac:dyDescent="0.25">
      <c r="A66" s="1" t="s">
        <v>31</v>
      </c>
      <c r="B66" s="2" t="s">
        <v>34</v>
      </c>
      <c r="C66" s="5" t="s">
        <v>33</v>
      </c>
      <c r="D66" s="12" t="s">
        <v>186</v>
      </c>
      <c r="E66" s="1">
        <v>109</v>
      </c>
      <c r="F66" s="6">
        <v>39</v>
      </c>
      <c r="G66" s="1"/>
      <c r="H66" s="1"/>
      <c r="I66" s="1">
        <v>2.31</v>
      </c>
      <c r="J66" s="1">
        <v>57.1</v>
      </c>
    </row>
    <row r="67" spans="1:10" x14ac:dyDescent="0.25">
      <c r="A67" s="1" t="s">
        <v>31</v>
      </c>
      <c r="B67" s="2" t="s">
        <v>34</v>
      </c>
      <c r="C67" s="5" t="s">
        <v>33</v>
      </c>
      <c r="D67" s="12" t="s">
        <v>222</v>
      </c>
      <c r="E67" s="1">
        <v>97</v>
      </c>
      <c r="F67" s="6">
        <v>31</v>
      </c>
      <c r="G67" s="1"/>
      <c r="H67" s="1"/>
      <c r="I67" s="1">
        <v>0.8</v>
      </c>
      <c r="J67" s="1">
        <v>80</v>
      </c>
    </row>
    <row r="68" spans="1:10" x14ac:dyDescent="0.25">
      <c r="A68" s="1" t="s">
        <v>35</v>
      </c>
      <c r="B68" s="2" t="s">
        <v>36</v>
      </c>
      <c r="C68" s="5" t="s">
        <v>37</v>
      </c>
      <c r="D68" s="12" t="s">
        <v>215</v>
      </c>
      <c r="E68" s="1">
        <v>72</v>
      </c>
      <c r="F68" s="6">
        <v>36</v>
      </c>
      <c r="G68" s="1">
        <v>33</v>
      </c>
      <c r="H68" s="1">
        <f>AVERAGE(5,0)</f>
        <v>2.5</v>
      </c>
      <c r="I68" s="1" t="s">
        <v>20</v>
      </c>
      <c r="J68" s="1" t="s">
        <v>20</v>
      </c>
    </row>
    <row r="69" spans="1:10" x14ac:dyDescent="0.25">
      <c r="A69" s="1" t="s">
        <v>35</v>
      </c>
      <c r="B69" s="2" t="s">
        <v>36</v>
      </c>
      <c r="C69" s="5" t="s">
        <v>37</v>
      </c>
      <c r="D69" s="12" t="s">
        <v>223</v>
      </c>
      <c r="E69" s="1">
        <v>69</v>
      </c>
      <c r="F69" s="6">
        <v>30</v>
      </c>
      <c r="G69" s="1"/>
      <c r="H69" s="1"/>
      <c r="I69" s="1" t="s">
        <v>20</v>
      </c>
      <c r="J69" s="1" t="s">
        <v>20</v>
      </c>
    </row>
    <row r="70" spans="1:10" x14ac:dyDescent="0.25">
      <c r="A70" s="1" t="s">
        <v>35</v>
      </c>
      <c r="B70" s="2" t="s">
        <v>36</v>
      </c>
      <c r="C70" s="5" t="s">
        <v>37</v>
      </c>
      <c r="D70" s="12" t="s">
        <v>224</v>
      </c>
      <c r="E70" s="1">
        <v>77</v>
      </c>
      <c r="F70" s="6">
        <v>28</v>
      </c>
      <c r="G70" s="1">
        <v>30</v>
      </c>
      <c r="H70" s="1">
        <f>AVERAGE(0,0,9)</f>
        <v>3</v>
      </c>
      <c r="I70" s="1" t="s">
        <v>20</v>
      </c>
      <c r="J70" s="1" t="s">
        <v>20</v>
      </c>
    </row>
    <row r="71" spans="1:10" x14ac:dyDescent="0.25">
      <c r="A71" s="1" t="s">
        <v>35</v>
      </c>
      <c r="B71" s="2" t="s">
        <v>36</v>
      </c>
      <c r="C71" s="5" t="s">
        <v>37</v>
      </c>
      <c r="D71" s="12" t="s">
        <v>225</v>
      </c>
      <c r="E71" s="1">
        <v>72</v>
      </c>
      <c r="F71" s="6">
        <v>28</v>
      </c>
      <c r="G71" s="1"/>
      <c r="H71" s="1"/>
      <c r="I71" s="1" t="s">
        <v>20</v>
      </c>
      <c r="J71" s="1" t="s">
        <v>20</v>
      </c>
    </row>
    <row r="72" spans="1:10" x14ac:dyDescent="0.25">
      <c r="A72" s="1" t="s">
        <v>35</v>
      </c>
      <c r="B72" s="2" t="s">
        <v>36</v>
      </c>
      <c r="C72" s="5" t="s">
        <v>37</v>
      </c>
      <c r="D72" s="12" t="s">
        <v>226</v>
      </c>
      <c r="E72" s="1">
        <v>92</v>
      </c>
      <c r="F72" s="6">
        <v>34</v>
      </c>
      <c r="G72" s="1"/>
      <c r="H72" s="1"/>
      <c r="I72" s="1" t="s">
        <v>20</v>
      </c>
      <c r="J72" s="1" t="s">
        <v>20</v>
      </c>
    </row>
    <row r="73" spans="1:10" x14ac:dyDescent="0.25">
      <c r="A73" s="1" t="s">
        <v>35</v>
      </c>
      <c r="B73" s="2" t="s">
        <v>36</v>
      </c>
      <c r="C73" s="5" t="s">
        <v>37</v>
      </c>
      <c r="D73" s="12" t="s">
        <v>227</v>
      </c>
      <c r="E73" s="1">
        <v>77</v>
      </c>
      <c r="F73" s="6">
        <v>19</v>
      </c>
      <c r="G73" s="1">
        <v>18.5</v>
      </c>
      <c r="H73" s="1">
        <v>0</v>
      </c>
      <c r="I73" s="1" t="s">
        <v>20</v>
      </c>
      <c r="J73" s="1" t="s">
        <v>20</v>
      </c>
    </row>
    <row r="74" spans="1:10" x14ac:dyDescent="0.25">
      <c r="A74" s="1" t="s">
        <v>35</v>
      </c>
      <c r="B74" s="2" t="s">
        <v>36</v>
      </c>
      <c r="C74" s="5" t="s">
        <v>37</v>
      </c>
      <c r="D74" s="12" t="s">
        <v>228</v>
      </c>
      <c r="E74" s="1">
        <v>75</v>
      </c>
      <c r="F74" s="6">
        <v>18</v>
      </c>
      <c r="G74" s="1"/>
      <c r="H74" s="1"/>
      <c r="I74" s="1" t="s">
        <v>20</v>
      </c>
      <c r="J74" s="1" t="s">
        <v>20</v>
      </c>
    </row>
    <row r="75" spans="1:10" x14ac:dyDescent="0.25">
      <c r="A75" s="1" t="s">
        <v>35</v>
      </c>
      <c r="B75" s="2" t="s">
        <v>36</v>
      </c>
      <c r="C75" s="5" t="s">
        <v>37</v>
      </c>
      <c r="D75" s="12" t="s">
        <v>229</v>
      </c>
      <c r="E75" s="1">
        <v>77</v>
      </c>
      <c r="F75" s="6">
        <v>40</v>
      </c>
      <c r="G75" s="1"/>
      <c r="H75" s="1">
        <v>0</v>
      </c>
      <c r="I75" s="1" t="s">
        <v>20</v>
      </c>
      <c r="J75" s="1" t="s">
        <v>20</v>
      </c>
    </row>
    <row r="76" spans="1:10" x14ac:dyDescent="0.25">
      <c r="A76" s="1" t="s">
        <v>35</v>
      </c>
      <c r="B76" s="2" t="s">
        <v>36</v>
      </c>
      <c r="C76" s="5" t="s">
        <v>37</v>
      </c>
      <c r="D76" s="12" t="s">
        <v>230</v>
      </c>
      <c r="E76" s="1">
        <v>93</v>
      </c>
      <c r="F76" s="6"/>
      <c r="G76" s="1"/>
      <c r="H76" s="1"/>
      <c r="I76" s="1" t="s">
        <v>20</v>
      </c>
      <c r="J76" s="1" t="s">
        <v>20</v>
      </c>
    </row>
    <row r="77" spans="1:10" x14ac:dyDescent="0.25">
      <c r="A77" s="1" t="s">
        <v>35</v>
      </c>
      <c r="B77" s="2" t="s">
        <v>36</v>
      </c>
      <c r="C77" s="5" t="s">
        <v>37</v>
      </c>
      <c r="D77" s="12" t="s">
        <v>195</v>
      </c>
      <c r="E77" s="1">
        <v>81</v>
      </c>
      <c r="F77" s="6">
        <v>16</v>
      </c>
      <c r="G77" s="1"/>
      <c r="H77" s="1">
        <v>0</v>
      </c>
      <c r="I77" s="1" t="s">
        <v>20</v>
      </c>
      <c r="J77" s="1" t="s">
        <v>20</v>
      </c>
    </row>
    <row r="78" spans="1:10" x14ac:dyDescent="0.25">
      <c r="A78" s="1" t="s">
        <v>38</v>
      </c>
      <c r="B78" s="2" t="s">
        <v>39</v>
      </c>
      <c r="C78" s="1" t="s">
        <v>40</v>
      </c>
      <c r="D78" s="12" t="s">
        <v>231</v>
      </c>
      <c r="E78" s="1">
        <v>87</v>
      </c>
      <c r="F78" s="6">
        <v>49</v>
      </c>
      <c r="G78" s="6">
        <v>43</v>
      </c>
      <c r="H78" s="1">
        <v>2</v>
      </c>
      <c r="I78" s="1">
        <v>0.75</v>
      </c>
      <c r="J78" s="1">
        <v>62.2</v>
      </c>
    </row>
    <row r="79" spans="1:10" x14ac:dyDescent="0.25">
      <c r="A79" s="1" t="s">
        <v>38</v>
      </c>
      <c r="B79" s="2" t="s">
        <v>39</v>
      </c>
      <c r="C79" s="1" t="s">
        <v>40</v>
      </c>
      <c r="D79" s="12" t="s">
        <v>232</v>
      </c>
      <c r="E79" s="1">
        <v>80</v>
      </c>
      <c r="F79" s="6">
        <v>37</v>
      </c>
      <c r="G79" s="6"/>
      <c r="H79" s="1"/>
      <c r="I79" s="1">
        <v>0.28999999999999998</v>
      </c>
      <c r="J79" s="1">
        <v>81</v>
      </c>
    </row>
    <row r="80" spans="1:10" x14ac:dyDescent="0.25">
      <c r="A80" s="1" t="s">
        <v>38</v>
      </c>
      <c r="B80" s="2" t="s">
        <v>39</v>
      </c>
      <c r="C80" s="5" t="s">
        <v>40</v>
      </c>
      <c r="D80" s="12" t="s">
        <v>233</v>
      </c>
      <c r="E80" s="1">
        <v>76</v>
      </c>
      <c r="F80" s="6">
        <v>28</v>
      </c>
      <c r="G80" s="6">
        <v>28.5</v>
      </c>
      <c r="H80" s="1">
        <f>AVERAGE(7,1)</f>
        <v>4</v>
      </c>
      <c r="I80" s="1">
        <v>1.72</v>
      </c>
      <c r="J80" s="1">
        <v>37.5</v>
      </c>
    </row>
    <row r="81" spans="1:10" x14ac:dyDescent="0.25">
      <c r="A81" s="1" t="s">
        <v>38</v>
      </c>
      <c r="B81" s="2" t="s">
        <v>41</v>
      </c>
      <c r="C81" s="5" t="s">
        <v>40</v>
      </c>
      <c r="D81" s="12" t="s">
        <v>234</v>
      </c>
      <c r="E81" s="1">
        <v>64</v>
      </c>
      <c r="F81" s="6">
        <v>29</v>
      </c>
      <c r="G81" s="6"/>
      <c r="H81" s="1"/>
      <c r="I81" s="1" t="s">
        <v>20</v>
      </c>
      <c r="J81" s="1" t="s">
        <v>20</v>
      </c>
    </row>
    <row r="82" spans="1:10" x14ac:dyDescent="0.25">
      <c r="A82" s="1" t="s">
        <v>38</v>
      </c>
      <c r="B82" s="2" t="s">
        <v>39</v>
      </c>
      <c r="C82" s="5" t="s">
        <v>40</v>
      </c>
      <c r="D82" s="12" t="s">
        <v>235</v>
      </c>
      <c r="E82" s="1">
        <v>76</v>
      </c>
      <c r="F82" s="6">
        <v>28</v>
      </c>
      <c r="G82" s="6"/>
      <c r="H82" s="1"/>
      <c r="I82" s="1">
        <v>0.78</v>
      </c>
      <c r="J82" s="1">
        <v>52.4</v>
      </c>
    </row>
    <row r="83" spans="1:10" x14ac:dyDescent="0.25">
      <c r="A83" s="1" t="s">
        <v>38</v>
      </c>
      <c r="B83" s="2" t="s">
        <v>39</v>
      </c>
      <c r="C83" s="5" t="s">
        <v>40</v>
      </c>
      <c r="D83" s="12" t="s">
        <v>236</v>
      </c>
      <c r="E83" s="8">
        <v>81</v>
      </c>
      <c r="F83" s="6">
        <v>44</v>
      </c>
      <c r="G83" s="6">
        <v>35</v>
      </c>
      <c r="H83" s="1">
        <v>4</v>
      </c>
      <c r="I83" s="8">
        <v>1.29</v>
      </c>
      <c r="J83" s="8">
        <v>57.1</v>
      </c>
    </row>
    <row r="84" spans="1:10" x14ac:dyDescent="0.25">
      <c r="A84" s="1" t="s">
        <v>38</v>
      </c>
      <c r="B84" s="2" t="s">
        <v>39</v>
      </c>
      <c r="C84" s="5" t="s">
        <v>40</v>
      </c>
      <c r="D84" s="12" t="s">
        <v>237</v>
      </c>
      <c r="E84" s="1">
        <v>80</v>
      </c>
      <c r="F84" s="6">
        <v>26</v>
      </c>
      <c r="G84" s="6"/>
      <c r="H84" s="1"/>
      <c r="I84" s="1" t="s">
        <v>20</v>
      </c>
      <c r="J84" s="1" t="s">
        <v>20</v>
      </c>
    </row>
    <row r="85" spans="1:10" x14ac:dyDescent="0.25">
      <c r="A85" s="1" t="s">
        <v>38</v>
      </c>
      <c r="B85" s="2" t="s">
        <v>39</v>
      </c>
      <c r="C85" s="5" t="s">
        <v>40</v>
      </c>
      <c r="D85" s="12" t="s">
        <v>238</v>
      </c>
      <c r="E85" s="1">
        <v>89</v>
      </c>
      <c r="F85" s="6">
        <v>39</v>
      </c>
      <c r="G85" s="6">
        <v>43</v>
      </c>
      <c r="H85" s="1">
        <f>AVERAGE(11,1)</f>
        <v>6</v>
      </c>
      <c r="I85" s="1" t="s">
        <v>20</v>
      </c>
      <c r="J85" s="1" t="s">
        <v>20</v>
      </c>
    </row>
    <row r="86" spans="1:10" x14ac:dyDescent="0.25">
      <c r="A86" s="1" t="s">
        <v>38</v>
      </c>
      <c r="B86" s="2" t="s">
        <v>39</v>
      </c>
      <c r="C86" s="5" t="s">
        <v>40</v>
      </c>
      <c r="D86" s="12" t="s">
        <v>239</v>
      </c>
      <c r="E86" s="1">
        <v>99</v>
      </c>
      <c r="F86" s="6">
        <v>47</v>
      </c>
      <c r="G86" s="6"/>
      <c r="H86" s="1"/>
      <c r="I86" s="1">
        <v>0</v>
      </c>
      <c r="J86" s="1">
        <v>100</v>
      </c>
    </row>
    <row r="87" spans="1:10" x14ac:dyDescent="0.25">
      <c r="A87" s="1" t="s">
        <v>38</v>
      </c>
      <c r="B87" s="2" t="s">
        <v>39</v>
      </c>
      <c r="C87" s="5" t="s">
        <v>40</v>
      </c>
      <c r="D87" s="12" t="s">
        <v>240</v>
      </c>
      <c r="E87" s="1">
        <v>91</v>
      </c>
      <c r="F87" s="6">
        <v>34</v>
      </c>
      <c r="G87" s="6"/>
      <c r="H87" s="1"/>
      <c r="I87" s="1">
        <v>0</v>
      </c>
      <c r="J87" s="1">
        <v>100</v>
      </c>
    </row>
    <row r="88" spans="1:10" x14ac:dyDescent="0.25">
      <c r="A88" s="1" t="s">
        <v>38</v>
      </c>
      <c r="B88" s="2" t="s">
        <v>39</v>
      </c>
      <c r="C88" s="5" t="s">
        <v>40</v>
      </c>
      <c r="D88" s="12" t="s">
        <v>241</v>
      </c>
      <c r="E88" s="1">
        <v>97</v>
      </c>
      <c r="F88" s="6"/>
      <c r="G88" s="6"/>
      <c r="H88" s="1">
        <v>41</v>
      </c>
      <c r="I88" s="1">
        <v>2.27</v>
      </c>
      <c r="J88" s="1">
        <v>41.1</v>
      </c>
    </row>
    <row r="89" spans="1:10" x14ac:dyDescent="0.25">
      <c r="A89" s="1" t="s">
        <v>42</v>
      </c>
      <c r="B89" s="2" t="s">
        <v>43</v>
      </c>
      <c r="C89" s="1">
        <v>1643</v>
      </c>
      <c r="D89" s="12" t="s">
        <v>242</v>
      </c>
      <c r="E89" s="1">
        <v>85</v>
      </c>
      <c r="F89" s="6">
        <v>34</v>
      </c>
      <c r="G89" s="6">
        <v>36.5</v>
      </c>
      <c r="H89" s="1">
        <f>AVERAGE(0,2)</f>
        <v>1</v>
      </c>
      <c r="I89" s="1" t="s">
        <v>20</v>
      </c>
      <c r="J89" s="1" t="s">
        <v>20</v>
      </c>
    </row>
    <row r="90" spans="1:10" x14ac:dyDescent="0.25">
      <c r="A90" s="1" t="s">
        <v>42</v>
      </c>
      <c r="B90" s="2" t="s">
        <v>43</v>
      </c>
      <c r="C90" s="1">
        <v>1643</v>
      </c>
      <c r="D90" s="12" t="s">
        <v>243</v>
      </c>
      <c r="E90" s="1">
        <v>102</v>
      </c>
      <c r="F90" s="6">
        <v>39</v>
      </c>
      <c r="G90" s="6"/>
      <c r="H90" s="9"/>
      <c r="I90" s="1" t="s">
        <v>20</v>
      </c>
      <c r="J90" s="1" t="s">
        <v>20</v>
      </c>
    </row>
    <row r="91" spans="1:10" x14ac:dyDescent="0.25">
      <c r="A91" s="1" t="s">
        <v>42</v>
      </c>
      <c r="B91" s="2" t="s">
        <v>43</v>
      </c>
      <c r="C91" s="5">
        <v>1643</v>
      </c>
      <c r="D91" s="12" t="s">
        <v>244</v>
      </c>
      <c r="E91" s="1">
        <v>105</v>
      </c>
      <c r="F91" s="6">
        <v>52</v>
      </c>
      <c r="G91" s="6">
        <v>38.5</v>
      </c>
      <c r="H91" s="1">
        <v>0</v>
      </c>
      <c r="I91" s="1" t="s">
        <v>20</v>
      </c>
      <c r="J91" s="1" t="s">
        <v>20</v>
      </c>
    </row>
    <row r="92" spans="1:10" x14ac:dyDescent="0.25">
      <c r="A92" s="1" t="s">
        <v>42</v>
      </c>
      <c r="B92" s="2" t="s">
        <v>43</v>
      </c>
      <c r="C92" s="5">
        <v>1643</v>
      </c>
      <c r="D92" s="12" t="s">
        <v>245</v>
      </c>
      <c r="E92" s="1">
        <v>77</v>
      </c>
      <c r="F92" s="6">
        <v>25</v>
      </c>
      <c r="G92" s="6"/>
      <c r="H92" s="1"/>
      <c r="I92" s="1" t="s">
        <v>20</v>
      </c>
      <c r="J92" s="1" t="s">
        <v>20</v>
      </c>
    </row>
    <row r="93" spans="1:10" x14ac:dyDescent="0.25">
      <c r="A93" s="1" t="s">
        <v>42</v>
      </c>
      <c r="B93" s="2" t="s">
        <v>43</v>
      </c>
      <c r="C93" s="5">
        <v>1643</v>
      </c>
      <c r="D93" s="12" t="s">
        <v>246</v>
      </c>
      <c r="E93" s="1">
        <v>116</v>
      </c>
      <c r="F93" s="6">
        <v>47</v>
      </c>
      <c r="G93" s="6">
        <v>43</v>
      </c>
      <c r="H93" s="1">
        <f>AVERAGE(4.8, 8.6)</f>
        <v>6.6999999999999993</v>
      </c>
      <c r="I93" s="1" t="s">
        <v>20</v>
      </c>
      <c r="J93" s="1" t="s">
        <v>20</v>
      </c>
    </row>
    <row r="94" spans="1:10" x14ac:dyDescent="0.25">
      <c r="A94" s="1" t="s">
        <v>42</v>
      </c>
      <c r="B94" s="2" t="s">
        <v>43</v>
      </c>
      <c r="C94" s="5">
        <v>1643</v>
      </c>
      <c r="D94" s="12" t="s">
        <v>247</v>
      </c>
      <c r="E94" s="1">
        <v>120</v>
      </c>
      <c r="F94" s="6">
        <v>39</v>
      </c>
      <c r="G94" s="6"/>
      <c r="H94" s="1"/>
      <c r="I94" s="1" t="s">
        <v>20</v>
      </c>
      <c r="J94" s="1" t="s">
        <v>20</v>
      </c>
    </row>
    <row r="95" spans="1:10" x14ac:dyDescent="0.25">
      <c r="A95" s="1" t="s">
        <v>42</v>
      </c>
      <c r="B95" s="2" t="s">
        <v>43</v>
      </c>
      <c r="C95" s="5">
        <v>1643</v>
      </c>
      <c r="D95" s="12" t="s">
        <v>248</v>
      </c>
      <c r="E95" s="1">
        <v>116</v>
      </c>
      <c r="F95" s="6">
        <v>31</v>
      </c>
      <c r="G95" s="6">
        <v>34.5</v>
      </c>
      <c r="H95" s="1">
        <v>0</v>
      </c>
      <c r="I95" s="1" t="s">
        <v>20</v>
      </c>
      <c r="J95" s="1" t="s">
        <v>20</v>
      </c>
    </row>
    <row r="96" spans="1:10" x14ac:dyDescent="0.25">
      <c r="A96" s="1" t="s">
        <v>42</v>
      </c>
      <c r="B96" s="2" t="s">
        <v>43</v>
      </c>
      <c r="C96" s="5">
        <v>1643</v>
      </c>
      <c r="D96" s="12" t="s">
        <v>249</v>
      </c>
      <c r="E96" s="1">
        <v>122</v>
      </c>
      <c r="F96" s="6">
        <v>38</v>
      </c>
      <c r="G96" s="6"/>
      <c r="H96" s="1"/>
      <c r="I96" s="1" t="s">
        <v>20</v>
      </c>
      <c r="J96" s="1" t="s">
        <v>20</v>
      </c>
    </row>
    <row r="97" spans="1:10" x14ac:dyDescent="0.25">
      <c r="A97" s="1" t="s">
        <v>42</v>
      </c>
      <c r="B97" s="2" t="s">
        <v>43</v>
      </c>
      <c r="C97" s="5">
        <v>1643</v>
      </c>
      <c r="D97" s="12" t="s">
        <v>250</v>
      </c>
      <c r="E97" s="1">
        <v>115</v>
      </c>
      <c r="F97" s="6">
        <v>45</v>
      </c>
      <c r="G97" s="6">
        <v>43.5</v>
      </c>
      <c r="H97" s="1">
        <v>0</v>
      </c>
      <c r="I97" s="1" t="s">
        <v>20</v>
      </c>
      <c r="J97" s="1" t="s">
        <v>20</v>
      </c>
    </row>
    <row r="98" spans="1:10" x14ac:dyDescent="0.25">
      <c r="A98" s="1" t="s">
        <v>42</v>
      </c>
      <c r="B98" s="2" t="s">
        <v>43</v>
      </c>
      <c r="C98" s="5">
        <v>1643</v>
      </c>
      <c r="D98" s="12" t="s">
        <v>251</v>
      </c>
      <c r="E98" s="1">
        <v>114</v>
      </c>
      <c r="F98" s="6">
        <v>42</v>
      </c>
      <c r="G98" s="6"/>
      <c r="H98" s="1"/>
      <c r="I98" s="1" t="s">
        <v>20</v>
      </c>
      <c r="J98" s="1" t="s">
        <v>20</v>
      </c>
    </row>
    <row r="99" spans="1:10" x14ac:dyDescent="0.25">
      <c r="A99" s="1" t="s">
        <v>42</v>
      </c>
      <c r="B99" s="2" t="s">
        <v>43</v>
      </c>
      <c r="C99" s="5">
        <v>1643</v>
      </c>
      <c r="D99" s="12" t="s">
        <v>252</v>
      </c>
      <c r="E99" s="1">
        <v>108</v>
      </c>
      <c r="F99" s="6"/>
      <c r="G99" s="6"/>
      <c r="H99" s="1">
        <v>0</v>
      </c>
      <c r="I99" s="1" t="s">
        <v>20</v>
      </c>
      <c r="J99" s="1" t="s">
        <v>20</v>
      </c>
    </row>
    <row r="100" spans="1:10" x14ac:dyDescent="0.25">
      <c r="A100" s="1" t="s">
        <v>44</v>
      </c>
      <c r="B100" s="2" t="s">
        <v>45</v>
      </c>
      <c r="C100" s="10" t="s">
        <v>46</v>
      </c>
      <c r="D100" s="12" t="s">
        <v>253</v>
      </c>
      <c r="E100" s="1">
        <v>72</v>
      </c>
      <c r="F100" s="6">
        <v>33</v>
      </c>
      <c r="G100" s="6">
        <v>38</v>
      </c>
      <c r="H100" s="1">
        <v>0</v>
      </c>
      <c r="I100" s="1" t="s">
        <v>20</v>
      </c>
      <c r="J100" s="1" t="s">
        <v>20</v>
      </c>
    </row>
    <row r="101" spans="1:10" x14ac:dyDescent="0.25">
      <c r="A101" s="1" t="s">
        <v>44</v>
      </c>
      <c r="B101" s="2" t="s">
        <v>45</v>
      </c>
      <c r="C101" s="10" t="s">
        <v>46</v>
      </c>
      <c r="D101" s="12" t="s">
        <v>254</v>
      </c>
      <c r="E101" s="1">
        <v>80</v>
      </c>
      <c r="F101" s="6">
        <v>43</v>
      </c>
      <c r="G101" s="6"/>
      <c r="H101" s="1"/>
      <c r="I101" s="1" t="s">
        <v>20</v>
      </c>
      <c r="J101" s="1" t="s">
        <v>20</v>
      </c>
    </row>
    <row r="102" spans="1:10" x14ac:dyDescent="0.25">
      <c r="A102" s="1" t="s">
        <v>44</v>
      </c>
      <c r="B102" s="2" t="s">
        <v>47</v>
      </c>
      <c r="C102" s="1" t="s">
        <v>46</v>
      </c>
      <c r="D102" s="12" t="s">
        <v>255</v>
      </c>
      <c r="E102" s="1">
        <v>94</v>
      </c>
      <c r="F102" s="6">
        <v>47</v>
      </c>
      <c r="G102" s="6">
        <v>42</v>
      </c>
      <c r="H102" s="1">
        <f>AVERAGE(0,2)</f>
        <v>1</v>
      </c>
      <c r="I102" s="1" t="s">
        <v>20</v>
      </c>
      <c r="J102" s="1" t="s">
        <v>20</v>
      </c>
    </row>
    <row r="103" spans="1:10" x14ac:dyDescent="0.25">
      <c r="A103" s="1" t="s">
        <v>44</v>
      </c>
      <c r="B103" s="2" t="s">
        <v>47</v>
      </c>
      <c r="C103" s="1" t="s">
        <v>46</v>
      </c>
      <c r="D103" s="12" t="s">
        <v>256</v>
      </c>
      <c r="E103" s="1">
        <v>92</v>
      </c>
      <c r="F103" s="6">
        <v>37</v>
      </c>
      <c r="G103" s="6"/>
      <c r="H103" s="1"/>
      <c r="I103" s="1" t="s">
        <v>20</v>
      </c>
      <c r="J103" s="1" t="s">
        <v>20</v>
      </c>
    </row>
    <row r="104" spans="1:10" x14ac:dyDescent="0.25">
      <c r="A104" s="1" t="s">
        <v>44</v>
      </c>
      <c r="B104" s="2" t="s">
        <v>47</v>
      </c>
      <c r="C104" s="1" t="s">
        <v>46</v>
      </c>
      <c r="D104" s="12" t="s">
        <v>257</v>
      </c>
      <c r="E104" s="1">
        <v>95</v>
      </c>
      <c r="F104" s="6">
        <v>51</v>
      </c>
      <c r="G104" s="6">
        <v>42.5</v>
      </c>
      <c r="H104" s="1">
        <v>0</v>
      </c>
      <c r="I104" s="1" t="s">
        <v>20</v>
      </c>
      <c r="J104" s="1" t="s">
        <v>20</v>
      </c>
    </row>
    <row r="105" spans="1:10" x14ac:dyDescent="0.25">
      <c r="A105" s="1" t="s">
        <v>44</v>
      </c>
      <c r="B105" s="2" t="s">
        <v>47</v>
      </c>
      <c r="C105" s="1" t="s">
        <v>46</v>
      </c>
      <c r="D105" s="12" t="s">
        <v>258</v>
      </c>
      <c r="E105" s="1">
        <v>77</v>
      </c>
      <c r="F105" s="6">
        <v>34</v>
      </c>
      <c r="G105" s="6"/>
      <c r="H105" s="1"/>
      <c r="I105" s="1" t="s">
        <v>20</v>
      </c>
      <c r="J105" s="1" t="s">
        <v>20</v>
      </c>
    </row>
    <row r="106" spans="1:10" x14ac:dyDescent="0.25">
      <c r="A106" s="1" t="s">
        <v>44</v>
      </c>
      <c r="B106" s="2" t="s">
        <v>47</v>
      </c>
      <c r="C106" s="1" t="s">
        <v>46</v>
      </c>
      <c r="D106" s="12" t="s">
        <v>248</v>
      </c>
      <c r="E106" s="1">
        <v>70</v>
      </c>
      <c r="F106" s="6">
        <v>48</v>
      </c>
      <c r="G106" s="6">
        <v>45.5</v>
      </c>
      <c r="H106" s="1">
        <v>0</v>
      </c>
      <c r="I106" s="1" t="s">
        <v>20</v>
      </c>
      <c r="J106" s="1" t="s">
        <v>20</v>
      </c>
    </row>
    <row r="107" spans="1:10" x14ac:dyDescent="0.25">
      <c r="A107" s="1" t="s">
        <v>44</v>
      </c>
      <c r="B107" s="2" t="s">
        <v>47</v>
      </c>
      <c r="C107" s="1" t="s">
        <v>46</v>
      </c>
      <c r="D107" s="12" t="s">
        <v>259</v>
      </c>
      <c r="E107" s="1">
        <v>93</v>
      </c>
      <c r="F107" s="6">
        <v>43</v>
      </c>
      <c r="G107" s="6"/>
      <c r="H107" s="1"/>
      <c r="I107" s="1" t="s">
        <v>20</v>
      </c>
      <c r="J107" s="1" t="s">
        <v>20</v>
      </c>
    </row>
    <row r="108" spans="1:10" x14ac:dyDescent="0.25">
      <c r="A108" s="1" t="s">
        <v>44</v>
      </c>
      <c r="B108" s="2" t="s">
        <v>47</v>
      </c>
      <c r="C108" s="1" t="s">
        <v>46</v>
      </c>
      <c r="D108" s="12" t="s">
        <v>251</v>
      </c>
      <c r="E108" s="1">
        <v>114</v>
      </c>
      <c r="F108" s="6">
        <v>42</v>
      </c>
      <c r="G108" s="6"/>
      <c r="H108" s="1">
        <v>0</v>
      </c>
      <c r="I108" s="1" t="s">
        <v>20</v>
      </c>
      <c r="J108" s="1" t="s">
        <v>20</v>
      </c>
    </row>
    <row r="109" spans="1:10" x14ac:dyDescent="0.25">
      <c r="A109" s="1" t="s">
        <v>44</v>
      </c>
      <c r="B109" s="2" t="s">
        <v>47</v>
      </c>
      <c r="C109" s="1" t="s">
        <v>46</v>
      </c>
      <c r="D109" s="12" t="s">
        <v>260</v>
      </c>
      <c r="E109" s="1">
        <v>86</v>
      </c>
      <c r="F109" s="6"/>
      <c r="G109" s="6"/>
      <c r="H109" s="1">
        <v>0</v>
      </c>
      <c r="I109" s="1" t="s">
        <v>20</v>
      </c>
      <c r="J109" s="1" t="s">
        <v>20</v>
      </c>
    </row>
    <row r="110" spans="1:10" x14ac:dyDescent="0.25">
      <c r="A110" s="1" t="s">
        <v>48</v>
      </c>
      <c r="B110" s="2" t="s">
        <v>49</v>
      </c>
      <c r="C110" s="1">
        <v>1550</v>
      </c>
      <c r="D110" s="12" t="s">
        <v>261</v>
      </c>
      <c r="E110" s="1">
        <v>82</v>
      </c>
      <c r="F110" s="6">
        <v>43</v>
      </c>
      <c r="G110" s="6">
        <v>42.5</v>
      </c>
      <c r="H110" s="1">
        <f>AVERAGE(0,4)</f>
        <v>2</v>
      </c>
      <c r="I110" s="1" t="s">
        <v>20</v>
      </c>
      <c r="J110" s="1" t="s">
        <v>20</v>
      </c>
    </row>
    <row r="111" spans="1:10" x14ac:dyDescent="0.25">
      <c r="A111" s="1" t="s">
        <v>48</v>
      </c>
      <c r="B111" s="2" t="s">
        <v>49</v>
      </c>
      <c r="C111" s="1">
        <v>1550</v>
      </c>
      <c r="D111" s="12" t="s">
        <v>262</v>
      </c>
      <c r="E111" s="1">
        <v>95</v>
      </c>
      <c r="F111" s="6">
        <v>42</v>
      </c>
      <c r="G111" s="6"/>
      <c r="H111" s="1"/>
      <c r="I111" s="1" t="s">
        <v>20</v>
      </c>
      <c r="J111" s="1" t="s">
        <v>20</v>
      </c>
    </row>
    <row r="112" spans="1:10" x14ac:dyDescent="0.25">
      <c r="A112" s="1" t="s">
        <v>48</v>
      </c>
      <c r="B112" s="2" t="s">
        <v>50</v>
      </c>
      <c r="C112" s="5">
        <v>1550</v>
      </c>
      <c r="D112" s="12" t="s">
        <v>263</v>
      </c>
      <c r="E112" s="1">
        <v>90</v>
      </c>
      <c r="F112" s="6">
        <v>56</v>
      </c>
      <c r="G112" s="6">
        <v>46</v>
      </c>
      <c r="H112" s="1">
        <f>AVERAGE(0,2)</f>
        <v>1</v>
      </c>
      <c r="I112" s="1" t="s">
        <v>20</v>
      </c>
      <c r="J112" s="1" t="s">
        <v>20</v>
      </c>
    </row>
    <row r="113" spans="1:10" x14ac:dyDescent="0.25">
      <c r="A113" s="1" t="s">
        <v>48</v>
      </c>
      <c r="B113" s="2" t="s">
        <v>50</v>
      </c>
      <c r="C113" s="5">
        <v>1550</v>
      </c>
      <c r="D113" s="12" t="s">
        <v>256</v>
      </c>
      <c r="E113" s="1">
        <v>84</v>
      </c>
      <c r="F113" s="6">
        <v>36</v>
      </c>
      <c r="G113" s="6"/>
      <c r="H113" s="1"/>
      <c r="I113" s="1" t="s">
        <v>20</v>
      </c>
      <c r="J113" s="1" t="s">
        <v>20</v>
      </c>
    </row>
    <row r="114" spans="1:10" x14ac:dyDescent="0.25">
      <c r="A114" s="1" t="s">
        <v>48</v>
      </c>
      <c r="B114" s="2" t="s">
        <v>50</v>
      </c>
      <c r="C114" s="5">
        <v>1550</v>
      </c>
      <c r="D114" s="12" t="s">
        <v>264</v>
      </c>
      <c r="E114" s="1">
        <v>82</v>
      </c>
      <c r="F114" s="6">
        <v>54</v>
      </c>
      <c r="G114" s="6">
        <v>46.5</v>
      </c>
      <c r="H114" s="1">
        <v>0</v>
      </c>
      <c r="I114" s="1" t="s">
        <v>20</v>
      </c>
      <c r="J114" s="1" t="s">
        <v>20</v>
      </c>
    </row>
    <row r="115" spans="1:10" x14ac:dyDescent="0.25">
      <c r="A115" s="1" t="s">
        <v>48</v>
      </c>
      <c r="B115" s="2" t="s">
        <v>50</v>
      </c>
      <c r="C115" s="5">
        <v>1550</v>
      </c>
      <c r="D115" s="12" t="s">
        <v>258</v>
      </c>
      <c r="E115" s="1">
        <v>99</v>
      </c>
      <c r="F115" s="6">
        <v>39</v>
      </c>
      <c r="G115" s="6"/>
      <c r="H115" s="1"/>
      <c r="I115" s="1" t="s">
        <v>20</v>
      </c>
      <c r="J115" s="1" t="s">
        <v>20</v>
      </c>
    </row>
    <row r="116" spans="1:10" x14ac:dyDescent="0.25">
      <c r="A116" s="1" t="s">
        <v>48</v>
      </c>
      <c r="B116" s="2" t="s">
        <v>50</v>
      </c>
      <c r="C116" s="5">
        <v>1550</v>
      </c>
      <c r="D116" s="12" t="s">
        <v>265</v>
      </c>
      <c r="E116" s="1">
        <v>94</v>
      </c>
      <c r="F116" s="6">
        <v>53</v>
      </c>
      <c r="G116" s="6">
        <v>42</v>
      </c>
      <c r="H116" s="1">
        <v>0</v>
      </c>
      <c r="I116" s="1" t="s">
        <v>20</v>
      </c>
      <c r="J116" s="1" t="s">
        <v>20</v>
      </c>
    </row>
    <row r="117" spans="1:10" x14ac:dyDescent="0.25">
      <c r="A117" s="1" t="s">
        <v>48</v>
      </c>
      <c r="B117" s="2" t="s">
        <v>50</v>
      </c>
      <c r="C117" s="5">
        <v>1550</v>
      </c>
      <c r="D117" s="12" t="s">
        <v>259</v>
      </c>
      <c r="E117" s="1">
        <v>104</v>
      </c>
      <c r="F117" s="6">
        <v>31</v>
      </c>
      <c r="G117" s="6"/>
      <c r="H117" s="1"/>
      <c r="I117" s="1" t="s">
        <v>20</v>
      </c>
      <c r="J117" s="1" t="s">
        <v>20</v>
      </c>
    </row>
    <row r="118" spans="1:10" x14ac:dyDescent="0.25">
      <c r="A118" s="1" t="s">
        <v>48</v>
      </c>
      <c r="B118" s="2" t="s">
        <v>50</v>
      </c>
      <c r="C118" s="5">
        <v>1550</v>
      </c>
      <c r="D118" s="12" t="s">
        <v>240</v>
      </c>
      <c r="E118" s="1">
        <v>100</v>
      </c>
      <c r="F118" s="6">
        <v>43</v>
      </c>
      <c r="G118" s="6"/>
      <c r="H118" s="1">
        <v>0</v>
      </c>
      <c r="I118" s="1" t="s">
        <v>20</v>
      </c>
      <c r="J118" s="1" t="s">
        <v>20</v>
      </c>
    </row>
    <row r="119" spans="1:10" x14ac:dyDescent="0.25">
      <c r="A119" s="1" t="s">
        <v>51</v>
      </c>
      <c r="B119" s="2" t="s">
        <v>52</v>
      </c>
      <c r="C119" s="1" t="s">
        <v>53</v>
      </c>
      <c r="D119" s="12" t="s">
        <v>266</v>
      </c>
      <c r="E119" s="1">
        <v>56</v>
      </c>
      <c r="F119" s="6">
        <v>22</v>
      </c>
      <c r="G119" s="7">
        <v>27.5</v>
      </c>
      <c r="H119" s="1">
        <f>AVERAGE(10,7)</f>
        <v>8.5</v>
      </c>
      <c r="I119" s="1">
        <v>1.1499999999999999</v>
      </c>
      <c r="J119" s="1">
        <v>51.4</v>
      </c>
    </row>
    <row r="120" spans="1:10" x14ac:dyDescent="0.25">
      <c r="A120" s="1" t="s">
        <v>51</v>
      </c>
      <c r="B120" s="2" t="s">
        <v>52</v>
      </c>
      <c r="C120" s="1" t="s">
        <v>53</v>
      </c>
      <c r="D120" s="12" t="s">
        <v>267</v>
      </c>
      <c r="E120" s="1">
        <v>61</v>
      </c>
      <c r="F120" s="6">
        <v>33</v>
      </c>
      <c r="G120" s="6"/>
      <c r="H120" s="1"/>
      <c r="I120" s="1">
        <v>0.93</v>
      </c>
      <c r="J120" s="1">
        <v>62.8</v>
      </c>
    </row>
    <row r="121" spans="1:10" x14ac:dyDescent="0.25">
      <c r="A121" s="1" t="s">
        <v>51</v>
      </c>
      <c r="B121" s="2" t="s">
        <v>52</v>
      </c>
      <c r="C121" s="10" t="s">
        <v>53</v>
      </c>
      <c r="D121" s="12" t="s">
        <v>268</v>
      </c>
      <c r="E121" s="1">
        <v>53</v>
      </c>
      <c r="F121" s="6">
        <v>30</v>
      </c>
      <c r="G121" s="6">
        <v>42</v>
      </c>
      <c r="H121" s="1">
        <f>AVERAGE(35,8)</f>
        <v>21.5</v>
      </c>
      <c r="I121" s="1">
        <v>2.58</v>
      </c>
      <c r="J121" s="1">
        <v>20</v>
      </c>
    </row>
    <row r="122" spans="1:10" x14ac:dyDescent="0.25">
      <c r="A122" s="1" t="s">
        <v>51</v>
      </c>
      <c r="B122" s="2" t="s">
        <v>52</v>
      </c>
      <c r="C122" s="10" t="s">
        <v>53</v>
      </c>
      <c r="D122" s="12" t="s">
        <v>269</v>
      </c>
      <c r="E122" s="1">
        <v>71</v>
      </c>
      <c r="F122" s="6">
        <v>54</v>
      </c>
      <c r="G122" s="6"/>
      <c r="H122" s="1"/>
      <c r="I122" s="1">
        <v>1.18</v>
      </c>
      <c r="J122" s="1">
        <v>28</v>
      </c>
    </row>
    <row r="123" spans="1:10" x14ac:dyDescent="0.25">
      <c r="A123" s="1" t="s">
        <v>51</v>
      </c>
      <c r="B123" s="2" t="s">
        <v>52</v>
      </c>
      <c r="C123" s="10" t="s">
        <v>53</v>
      </c>
      <c r="D123" s="12" t="s">
        <v>270</v>
      </c>
      <c r="E123" s="1">
        <v>68</v>
      </c>
      <c r="F123" s="6">
        <v>39</v>
      </c>
      <c r="G123" s="6">
        <v>36</v>
      </c>
      <c r="H123" s="1">
        <f>AVERAGE(14, 21)</f>
        <v>17.5</v>
      </c>
      <c r="I123" s="1">
        <v>1.54</v>
      </c>
      <c r="J123" s="1">
        <v>47.9</v>
      </c>
    </row>
    <row r="124" spans="1:10" x14ac:dyDescent="0.25">
      <c r="A124" s="1" t="s">
        <v>51</v>
      </c>
      <c r="B124" s="2" t="s">
        <v>52</v>
      </c>
      <c r="C124" s="10" t="s">
        <v>53</v>
      </c>
      <c r="D124" s="12" t="s">
        <v>271</v>
      </c>
      <c r="E124" s="1">
        <v>63</v>
      </c>
      <c r="F124" s="6">
        <v>33</v>
      </c>
      <c r="G124" s="6"/>
      <c r="H124" s="1"/>
      <c r="I124" s="1">
        <v>1.21</v>
      </c>
      <c r="J124" s="1">
        <v>52.9</v>
      </c>
    </row>
    <row r="125" spans="1:10" x14ac:dyDescent="0.25">
      <c r="A125" s="1" t="s">
        <v>51</v>
      </c>
      <c r="B125" s="2" t="s">
        <v>52</v>
      </c>
      <c r="C125" s="10" t="s">
        <v>53</v>
      </c>
      <c r="D125" s="12" t="s">
        <v>272</v>
      </c>
      <c r="E125" s="1">
        <v>58</v>
      </c>
      <c r="F125" s="6">
        <v>30</v>
      </c>
      <c r="G125" s="6">
        <v>36.5</v>
      </c>
      <c r="H125" s="1">
        <f>AVERAGE(6,2)</f>
        <v>4</v>
      </c>
      <c r="I125" s="1">
        <v>1.83</v>
      </c>
      <c r="J125" s="1">
        <v>51</v>
      </c>
    </row>
    <row r="126" spans="1:10" x14ac:dyDescent="0.25">
      <c r="A126" s="1" t="s">
        <v>51</v>
      </c>
      <c r="B126" s="2" t="s">
        <v>52</v>
      </c>
      <c r="C126" s="10" t="s">
        <v>53</v>
      </c>
      <c r="D126" s="12" t="s">
        <v>273</v>
      </c>
      <c r="E126" s="1">
        <v>72</v>
      </c>
      <c r="F126" s="6">
        <v>43</v>
      </c>
      <c r="G126" s="6"/>
      <c r="H126" s="1"/>
      <c r="I126" s="1">
        <v>0</v>
      </c>
      <c r="J126" s="1">
        <v>100</v>
      </c>
    </row>
    <row r="127" spans="1:10" x14ac:dyDescent="0.25">
      <c r="A127" s="1" t="s">
        <v>51</v>
      </c>
      <c r="B127" s="2" t="s">
        <v>52</v>
      </c>
      <c r="C127" s="10" t="s">
        <v>53</v>
      </c>
      <c r="D127" s="12" t="s">
        <v>274</v>
      </c>
      <c r="E127" s="1">
        <v>64</v>
      </c>
      <c r="F127" s="6">
        <v>27</v>
      </c>
      <c r="G127" s="6"/>
      <c r="H127" s="1">
        <v>0</v>
      </c>
      <c r="I127" s="1">
        <v>2</v>
      </c>
      <c r="J127" s="1">
        <v>75</v>
      </c>
    </row>
    <row r="128" spans="1:10" x14ac:dyDescent="0.25">
      <c r="A128" s="1" t="s">
        <v>51</v>
      </c>
      <c r="B128" s="2" t="s">
        <v>52</v>
      </c>
      <c r="C128" s="10" t="s">
        <v>53</v>
      </c>
      <c r="D128" s="12" t="s">
        <v>275</v>
      </c>
      <c r="E128" s="1">
        <v>75</v>
      </c>
      <c r="F128" s="6"/>
      <c r="G128" s="6"/>
      <c r="H128" s="1">
        <v>0</v>
      </c>
      <c r="I128" s="1">
        <v>0.77</v>
      </c>
      <c r="J128" s="1">
        <v>68</v>
      </c>
    </row>
    <row r="129" spans="1:10" x14ac:dyDescent="0.25">
      <c r="A129" s="1" t="s">
        <v>54</v>
      </c>
      <c r="B129" s="2" t="s">
        <v>55</v>
      </c>
      <c r="C129" s="1" t="s">
        <v>56</v>
      </c>
      <c r="D129" s="12" t="s">
        <v>276</v>
      </c>
      <c r="E129" s="1">
        <v>98</v>
      </c>
      <c r="F129" s="6">
        <v>46</v>
      </c>
      <c r="G129" s="6">
        <v>44</v>
      </c>
      <c r="H129" s="5">
        <v>0</v>
      </c>
      <c r="I129" s="1">
        <v>0.97</v>
      </c>
      <c r="J129" s="1">
        <v>63.4</v>
      </c>
    </row>
    <row r="130" spans="1:10" x14ac:dyDescent="0.25">
      <c r="A130" s="1" t="s">
        <v>54</v>
      </c>
      <c r="B130" s="2" t="s">
        <v>55</v>
      </c>
      <c r="C130" s="1" t="s">
        <v>56</v>
      </c>
      <c r="D130" s="12" t="s">
        <v>277</v>
      </c>
      <c r="E130" s="1">
        <v>87</v>
      </c>
      <c r="F130" s="6"/>
      <c r="G130" s="6"/>
      <c r="H130" s="5"/>
      <c r="I130" s="1">
        <v>0.5</v>
      </c>
      <c r="J130" s="1">
        <v>50</v>
      </c>
    </row>
    <row r="131" spans="1:10" x14ac:dyDescent="0.25">
      <c r="A131" s="1" t="s">
        <v>54</v>
      </c>
      <c r="B131" s="2" t="s">
        <v>55</v>
      </c>
      <c r="C131" s="1" t="s">
        <v>56</v>
      </c>
      <c r="D131" s="12" t="s">
        <v>278</v>
      </c>
      <c r="E131" s="1">
        <v>93</v>
      </c>
      <c r="F131" s="6">
        <v>42</v>
      </c>
      <c r="G131" s="6"/>
      <c r="H131" s="5"/>
      <c r="I131" s="1">
        <v>0.68</v>
      </c>
      <c r="J131" s="1">
        <v>70.8</v>
      </c>
    </row>
    <row r="132" spans="1:10" x14ac:dyDescent="0.25">
      <c r="A132" s="1" t="s">
        <v>54</v>
      </c>
      <c r="B132" s="2" t="s">
        <v>55</v>
      </c>
      <c r="C132" s="1" t="s">
        <v>56</v>
      </c>
      <c r="D132" s="12" t="s">
        <v>279</v>
      </c>
      <c r="E132" s="1">
        <v>68</v>
      </c>
      <c r="F132" s="6">
        <v>38</v>
      </c>
      <c r="G132" s="6">
        <v>32.5</v>
      </c>
      <c r="H132" s="1">
        <f>AVERAGE(0,5)</f>
        <v>2.5</v>
      </c>
      <c r="I132" s="1" t="s">
        <v>20</v>
      </c>
      <c r="J132" s="1" t="s">
        <v>20</v>
      </c>
    </row>
    <row r="133" spans="1:10" x14ac:dyDescent="0.25">
      <c r="A133" s="1" t="s">
        <v>54</v>
      </c>
      <c r="B133" s="2" t="s">
        <v>55</v>
      </c>
      <c r="C133" s="1" t="s">
        <v>56</v>
      </c>
      <c r="D133" s="12" t="s">
        <v>280</v>
      </c>
      <c r="E133" s="1">
        <v>91</v>
      </c>
      <c r="F133" s="6">
        <v>27</v>
      </c>
      <c r="G133" s="6"/>
      <c r="H133" s="1"/>
      <c r="I133" s="1">
        <v>0.84</v>
      </c>
      <c r="J133" s="1">
        <v>63</v>
      </c>
    </row>
    <row r="134" spans="1:10" x14ac:dyDescent="0.25">
      <c r="A134" s="1" t="s">
        <v>54</v>
      </c>
      <c r="B134" s="2" t="s">
        <v>55</v>
      </c>
      <c r="C134" s="1" t="s">
        <v>56</v>
      </c>
      <c r="D134" s="12" t="s">
        <v>281</v>
      </c>
      <c r="E134" s="1">
        <v>89</v>
      </c>
      <c r="F134" s="6">
        <v>49</v>
      </c>
      <c r="G134" s="6">
        <v>48</v>
      </c>
      <c r="H134" s="1">
        <f>AVERAGE(0,13)</f>
        <v>6.5</v>
      </c>
      <c r="I134" s="1">
        <v>0.04</v>
      </c>
      <c r="J134" s="1">
        <v>96</v>
      </c>
    </row>
    <row r="135" spans="1:10" x14ac:dyDescent="0.25">
      <c r="A135" s="1" t="s">
        <v>54</v>
      </c>
      <c r="B135" s="2" t="s">
        <v>55</v>
      </c>
      <c r="C135" s="1" t="s">
        <v>56</v>
      </c>
      <c r="D135" s="12" t="s">
        <v>282</v>
      </c>
      <c r="E135" s="1">
        <v>88</v>
      </c>
      <c r="F135" s="6">
        <v>47</v>
      </c>
      <c r="G135" s="6"/>
      <c r="H135" s="1"/>
      <c r="I135" s="1">
        <v>0.25</v>
      </c>
      <c r="J135" s="1">
        <v>75</v>
      </c>
    </row>
    <row r="136" spans="1:10" x14ac:dyDescent="0.25">
      <c r="A136" s="1" t="s">
        <v>54</v>
      </c>
      <c r="B136" s="2" t="s">
        <v>55</v>
      </c>
      <c r="C136" s="1" t="s">
        <v>56</v>
      </c>
      <c r="D136" s="12" t="s">
        <v>248</v>
      </c>
      <c r="E136" s="1">
        <v>79</v>
      </c>
      <c r="F136" s="6">
        <v>42</v>
      </c>
      <c r="G136" s="6">
        <v>45.5</v>
      </c>
      <c r="H136" s="5">
        <v>0</v>
      </c>
      <c r="I136" s="1">
        <v>0.61</v>
      </c>
      <c r="J136" s="1">
        <v>71.400000000000006</v>
      </c>
    </row>
    <row r="137" spans="1:10" x14ac:dyDescent="0.25">
      <c r="A137" s="1" t="s">
        <v>54</v>
      </c>
      <c r="B137" s="2" t="s">
        <v>55</v>
      </c>
      <c r="C137" s="1" t="s">
        <v>56</v>
      </c>
      <c r="D137" s="12" t="s">
        <v>283</v>
      </c>
      <c r="E137" s="1">
        <v>91</v>
      </c>
      <c r="F137" s="6">
        <v>49</v>
      </c>
      <c r="G137" s="6"/>
      <c r="H137" s="1"/>
      <c r="I137" s="1">
        <v>0.37</v>
      </c>
      <c r="J137" s="1">
        <v>75</v>
      </c>
    </row>
    <row r="138" spans="1:10" x14ac:dyDescent="0.25">
      <c r="A138" s="1" t="s">
        <v>54</v>
      </c>
      <c r="B138" s="2" t="s">
        <v>55</v>
      </c>
      <c r="C138" s="1" t="s">
        <v>56</v>
      </c>
      <c r="D138" s="12" t="s">
        <v>250</v>
      </c>
      <c r="E138" s="1">
        <v>86</v>
      </c>
      <c r="F138" s="6">
        <v>49</v>
      </c>
      <c r="G138" s="6">
        <v>44</v>
      </c>
      <c r="H138" s="1">
        <v>0</v>
      </c>
      <c r="I138" s="1">
        <v>0</v>
      </c>
      <c r="J138" s="1">
        <v>100</v>
      </c>
    </row>
    <row r="139" spans="1:10" x14ac:dyDescent="0.25">
      <c r="A139" s="1" t="s">
        <v>54</v>
      </c>
      <c r="B139" s="2" t="s">
        <v>55</v>
      </c>
      <c r="C139" s="1" t="s">
        <v>56</v>
      </c>
      <c r="D139" s="12" t="s">
        <v>251</v>
      </c>
      <c r="E139" s="1">
        <v>77</v>
      </c>
      <c r="F139" s="6">
        <v>39</v>
      </c>
      <c r="G139" s="6"/>
      <c r="H139" s="1"/>
      <c r="I139" s="1">
        <v>1.72</v>
      </c>
      <c r="J139" s="1">
        <v>82.4</v>
      </c>
    </row>
    <row r="140" spans="1:10" x14ac:dyDescent="0.25">
      <c r="A140" s="1" t="s">
        <v>54</v>
      </c>
      <c r="B140" s="2" t="s">
        <v>55</v>
      </c>
      <c r="C140" s="1" t="s">
        <v>56</v>
      </c>
      <c r="D140" s="12" t="s">
        <v>252</v>
      </c>
      <c r="E140" s="1">
        <v>67</v>
      </c>
      <c r="F140" s="6"/>
      <c r="G140" s="6"/>
      <c r="H140" s="1">
        <v>0</v>
      </c>
      <c r="I140" s="1">
        <v>0.7</v>
      </c>
      <c r="J140" s="1">
        <v>90</v>
      </c>
    </row>
    <row r="141" spans="1:10" x14ac:dyDescent="0.25">
      <c r="A141" s="1" t="s">
        <v>57</v>
      </c>
      <c r="B141" s="2" t="s">
        <v>58</v>
      </c>
      <c r="C141" s="1">
        <v>1614</v>
      </c>
      <c r="D141" s="12" t="s">
        <v>284</v>
      </c>
      <c r="E141" s="1">
        <v>84</v>
      </c>
      <c r="F141" s="6">
        <v>43</v>
      </c>
      <c r="G141" s="6">
        <v>38.5</v>
      </c>
      <c r="H141" s="1">
        <v>0</v>
      </c>
      <c r="I141" s="1" t="s">
        <v>20</v>
      </c>
      <c r="J141" s="1" t="s">
        <v>20</v>
      </c>
    </row>
    <row r="142" spans="1:10" x14ac:dyDescent="0.25">
      <c r="A142" s="1" t="s">
        <v>57</v>
      </c>
      <c r="B142" s="2" t="s">
        <v>58</v>
      </c>
      <c r="C142" s="1">
        <v>1614</v>
      </c>
      <c r="D142" s="12" t="s">
        <v>285</v>
      </c>
      <c r="E142" s="1">
        <v>82</v>
      </c>
      <c r="F142" s="6">
        <v>34</v>
      </c>
      <c r="G142" s="6"/>
      <c r="H142" s="1"/>
      <c r="I142" s="1" t="s">
        <v>20</v>
      </c>
      <c r="J142" s="1" t="s">
        <v>20</v>
      </c>
    </row>
    <row r="143" spans="1:10" x14ac:dyDescent="0.25">
      <c r="A143" s="1" t="s">
        <v>57</v>
      </c>
      <c r="B143" s="2" t="s">
        <v>58</v>
      </c>
      <c r="C143" s="5">
        <v>1614</v>
      </c>
      <c r="D143" s="12" t="s">
        <v>286</v>
      </c>
      <c r="E143" s="1">
        <v>91</v>
      </c>
      <c r="F143" s="7">
        <v>46</v>
      </c>
      <c r="G143" s="7">
        <v>43.5</v>
      </c>
      <c r="H143" s="1">
        <f>AVERAGE(0,5)</f>
        <v>2.5</v>
      </c>
      <c r="I143" s="1" t="s">
        <v>20</v>
      </c>
      <c r="J143" s="1" t="s">
        <v>20</v>
      </c>
    </row>
    <row r="144" spans="1:10" x14ac:dyDescent="0.25">
      <c r="A144" s="1" t="s">
        <v>57</v>
      </c>
      <c r="B144" s="2" t="s">
        <v>58</v>
      </c>
      <c r="C144" s="5">
        <v>1614</v>
      </c>
      <c r="D144" s="12" t="s">
        <v>287</v>
      </c>
      <c r="E144" s="1">
        <v>77</v>
      </c>
      <c r="F144" s="6">
        <v>41</v>
      </c>
      <c r="G144" s="6"/>
      <c r="H144" s="1"/>
      <c r="I144" s="1">
        <v>0</v>
      </c>
      <c r="J144" s="1">
        <v>100</v>
      </c>
    </row>
    <row r="145" spans="1:10" x14ac:dyDescent="0.25">
      <c r="A145" s="1" t="s">
        <v>57</v>
      </c>
      <c r="B145" s="2" t="s">
        <v>58</v>
      </c>
      <c r="C145" s="5">
        <v>1614</v>
      </c>
      <c r="D145" s="12" t="s">
        <v>288</v>
      </c>
      <c r="E145" s="1">
        <v>97</v>
      </c>
      <c r="F145" s="7">
        <v>28</v>
      </c>
      <c r="G145" s="6">
        <v>23</v>
      </c>
      <c r="H145" s="1">
        <v>0</v>
      </c>
      <c r="I145" s="1" t="s">
        <v>20</v>
      </c>
      <c r="J145" s="1" t="s">
        <v>20</v>
      </c>
    </row>
    <row r="146" spans="1:10" x14ac:dyDescent="0.25">
      <c r="A146" s="1" t="s">
        <v>57</v>
      </c>
      <c r="B146" s="2" t="s">
        <v>58</v>
      </c>
      <c r="C146" s="5">
        <v>1614</v>
      </c>
      <c r="D146" s="12" t="s">
        <v>289</v>
      </c>
      <c r="E146" s="1">
        <v>92</v>
      </c>
      <c r="F146" s="6">
        <v>18</v>
      </c>
      <c r="G146" s="6"/>
      <c r="H146" s="1"/>
      <c r="I146" s="1" t="s">
        <v>20</v>
      </c>
      <c r="J146" s="1" t="s">
        <v>20</v>
      </c>
    </row>
    <row r="147" spans="1:10" x14ac:dyDescent="0.25">
      <c r="A147" s="1" t="s">
        <v>57</v>
      </c>
      <c r="B147" s="2" t="s">
        <v>58</v>
      </c>
      <c r="C147" s="5">
        <v>1614</v>
      </c>
      <c r="D147" s="12" t="s">
        <v>248</v>
      </c>
      <c r="E147" s="1">
        <v>85</v>
      </c>
      <c r="F147" s="6">
        <v>31</v>
      </c>
      <c r="G147" s="6">
        <v>25.5</v>
      </c>
      <c r="H147" s="1">
        <v>0</v>
      </c>
      <c r="I147" s="1" t="s">
        <v>20</v>
      </c>
      <c r="J147" s="1" t="s">
        <v>20</v>
      </c>
    </row>
    <row r="148" spans="1:10" x14ac:dyDescent="0.25">
      <c r="A148" s="1" t="s">
        <v>57</v>
      </c>
      <c r="B148" s="2" t="s">
        <v>58</v>
      </c>
      <c r="C148" s="5">
        <v>1614</v>
      </c>
      <c r="D148" s="12" t="s">
        <v>290</v>
      </c>
      <c r="E148" s="1">
        <v>73</v>
      </c>
      <c r="F148" s="6">
        <v>20</v>
      </c>
      <c r="G148" s="6"/>
      <c r="H148" s="1"/>
      <c r="I148" s="1" t="s">
        <v>20</v>
      </c>
      <c r="J148" s="1" t="s">
        <v>20</v>
      </c>
    </row>
    <row r="149" spans="1:10" x14ac:dyDescent="0.25">
      <c r="A149" s="1" t="s">
        <v>57</v>
      </c>
      <c r="B149" s="2" t="s">
        <v>58</v>
      </c>
      <c r="C149" s="5">
        <v>1614</v>
      </c>
      <c r="D149" s="12" t="s">
        <v>291</v>
      </c>
      <c r="E149" s="1">
        <v>87</v>
      </c>
      <c r="F149" s="6">
        <v>23</v>
      </c>
      <c r="G149" s="1"/>
      <c r="H149" s="6">
        <v>0</v>
      </c>
      <c r="I149" s="1" t="s">
        <v>20</v>
      </c>
      <c r="J149" s="1" t="s">
        <v>20</v>
      </c>
    </row>
    <row r="150" spans="1:10" x14ac:dyDescent="0.25">
      <c r="A150" s="1" t="s">
        <v>57</v>
      </c>
      <c r="B150" s="2" t="s">
        <v>58</v>
      </c>
      <c r="C150" s="5">
        <v>1614</v>
      </c>
      <c r="D150" s="12" t="s">
        <v>275</v>
      </c>
      <c r="E150" s="1">
        <v>83</v>
      </c>
      <c r="F150" s="6"/>
      <c r="G150" s="6"/>
      <c r="H150" s="1">
        <v>0</v>
      </c>
      <c r="I150" s="1" t="s">
        <v>20</v>
      </c>
      <c r="J150" s="1" t="s">
        <v>20</v>
      </c>
    </row>
    <row r="151" spans="1:10" x14ac:dyDescent="0.25">
      <c r="A151" s="1" t="s">
        <v>59</v>
      </c>
      <c r="B151" s="2" t="s">
        <v>60</v>
      </c>
      <c r="C151" s="5" t="s">
        <v>61</v>
      </c>
      <c r="D151" s="12" t="s">
        <v>292</v>
      </c>
      <c r="E151" s="1">
        <v>64</v>
      </c>
      <c r="F151" s="6">
        <v>38</v>
      </c>
      <c r="G151" s="6">
        <v>35</v>
      </c>
      <c r="H151" s="1">
        <v>0</v>
      </c>
      <c r="I151" s="1">
        <v>4.1500000000000004</v>
      </c>
      <c r="J151" s="5">
        <v>50</v>
      </c>
    </row>
    <row r="152" spans="1:10" x14ac:dyDescent="0.25">
      <c r="A152" s="1" t="s">
        <v>59</v>
      </c>
      <c r="B152" s="2" t="s">
        <v>60</v>
      </c>
      <c r="C152" s="5" t="s">
        <v>61</v>
      </c>
      <c r="D152" s="12" t="s">
        <v>293</v>
      </c>
      <c r="E152" s="1">
        <v>83</v>
      </c>
      <c r="F152" s="6">
        <v>32</v>
      </c>
      <c r="G152" s="6"/>
      <c r="H152" s="1"/>
      <c r="I152" s="1">
        <v>4.6100000000000003</v>
      </c>
      <c r="J152" s="5">
        <v>14.3</v>
      </c>
    </row>
    <row r="153" spans="1:10" x14ac:dyDescent="0.25">
      <c r="A153" s="1" t="s">
        <v>59</v>
      </c>
      <c r="B153" s="2" t="s">
        <v>60</v>
      </c>
      <c r="C153" s="5" t="s">
        <v>61</v>
      </c>
      <c r="D153" s="12" t="s">
        <v>294</v>
      </c>
      <c r="E153" s="1">
        <v>78</v>
      </c>
      <c r="F153" s="6">
        <v>41</v>
      </c>
      <c r="G153" s="6">
        <v>31</v>
      </c>
      <c r="H153" s="1">
        <v>0</v>
      </c>
      <c r="I153" s="1" t="s">
        <v>20</v>
      </c>
      <c r="J153" s="1" t="s">
        <v>20</v>
      </c>
    </row>
    <row r="154" spans="1:10" x14ac:dyDescent="0.25">
      <c r="A154" s="1" t="s">
        <v>59</v>
      </c>
      <c r="B154" s="2" t="s">
        <v>60</v>
      </c>
      <c r="C154" s="5" t="s">
        <v>61</v>
      </c>
      <c r="D154" s="12" t="s">
        <v>295</v>
      </c>
      <c r="E154" s="1">
        <v>74</v>
      </c>
      <c r="F154" s="6">
        <v>21</v>
      </c>
      <c r="G154" s="6"/>
      <c r="H154" s="1">
        <v>0</v>
      </c>
      <c r="I154" s="1" t="s">
        <v>20</v>
      </c>
      <c r="J154" s="1" t="s">
        <v>20</v>
      </c>
    </row>
    <row r="155" spans="1:10" x14ac:dyDescent="0.25">
      <c r="A155" s="1" t="s">
        <v>59</v>
      </c>
      <c r="B155" s="2" t="s">
        <v>60</v>
      </c>
      <c r="C155" s="5" t="s">
        <v>61</v>
      </c>
      <c r="D155" s="12" t="s">
        <v>296</v>
      </c>
      <c r="E155" s="1">
        <v>107</v>
      </c>
      <c r="F155" s="6">
        <v>22</v>
      </c>
      <c r="G155" s="6">
        <v>26.5</v>
      </c>
      <c r="H155" s="1">
        <f>AVERAGE(4.4,0)</f>
        <v>2.2000000000000002</v>
      </c>
      <c r="I155" s="1" t="s">
        <v>20</v>
      </c>
      <c r="J155" s="1" t="s">
        <v>20</v>
      </c>
    </row>
    <row r="156" spans="1:10" x14ac:dyDescent="0.25">
      <c r="A156" s="1" t="s">
        <v>59</v>
      </c>
      <c r="B156" s="2" t="s">
        <v>60</v>
      </c>
      <c r="C156" s="5" t="s">
        <v>61</v>
      </c>
      <c r="D156" s="12" t="s">
        <v>297</v>
      </c>
      <c r="E156" s="1">
        <v>96</v>
      </c>
      <c r="F156" s="6">
        <v>31</v>
      </c>
      <c r="G156" s="6"/>
      <c r="H156" s="1"/>
      <c r="I156" s="1" t="s">
        <v>20</v>
      </c>
      <c r="J156" s="1" t="s">
        <v>20</v>
      </c>
    </row>
    <row r="157" spans="1:10" x14ac:dyDescent="0.25">
      <c r="A157" s="1" t="s">
        <v>59</v>
      </c>
      <c r="B157" s="2" t="s">
        <v>60</v>
      </c>
      <c r="C157" s="5" t="s">
        <v>61</v>
      </c>
      <c r="D157" s="12" t="s">
        <v>298</v>
      </c>
      <c r="E157" s="1">
        <v>89</v>
      </c>
      <c r="F157" s="6">
        <v>35</v>
      </c>
      <c r="G157" s="6"/>
      <c r="H157" s="1">
        <v>0</v>
      </c>
      <c r="I157" s="1" t="s">
        <v>20</v>
      </c>
      <c r="J157" s="1" t="s">
        <v>20</v>
      </c>
    </row>
    <row r="158" spans="1:10" x14ac:dyDescent="0.25">
      <c r="A158" s="1" t="s">
        <v>59</v>
      </c>
      <c r="B158" s="2" t="s">
        <v>60</v>
      </c>
      <c r="C158" s="5" t="s">
        <v>61</v>
      </c>
      <c r="D158" s="12" t="s">
        <v>299</v>
      </c>
      <c r="E158" s="1">
        <v>47</v>
      </c>
      <c r="F158" s="6"/>
      <c r="G158" s="6"/>
      <c r="H158" s="1">
        <v>0</v>
      </c>
      <c r="I158" s="1" t="s">
        <v>20</v>
      </c>
      <c r="J158" s="1" t="s">
        <v>20</v>
      </c>
    </row>
    <row r="159" spans="1:10" x14ac:dyDescent="0.25">
      <c r="A159" s="1" t="s">
        <v>62</v>
      </c>
      <c r="B159" s="2" t="s">
        <v>63</v>
      </c>
      <c r="C159" s="1" t="s">
        <v>64</v>
      </c>
      <c r="D159" s="12" t="s">
        <v>300</v>
      </c>
      <c r="E159" s="1">
        <v>75</v>
      </c>
      <c r="F159" s="6">
        <v>42</v>
      </c>
      <c r="G159" s="6">
        <v>37</v>
      </c>
      <c r="H159" s="1">
        <f>AVERAGE(5,0)</f>
        <v>2.5</v>
      </c>
      <c r="I159" s="1">
        <v>1.39</v>
      </c>
      <c r="J159" s="1">
        <v>58.6</v>
      </c>
    </row>
    <row r="160" spans="1:10" x14ac:dyDescent="0.25">
      <c r="A160" s="1" t="s">
        <v>62</v>
      </c>
      <c r="B160" s="2" t="s">
        <v>63</v>
      </c>
      <c r="C160" s="1" t="s">
        <v>64</v>
      </c>
      <c r="D160" s="12" t="s">
        <v>301</v>
      </c>
      <c r="E160" s="1">
        <v>66</v>
      </c>
      <c r="F160" s="6">
        <v>32</v>
      </c>
      <c r="G160" s="6"/>
      <c r="H160" s="1"/>
      <c r="I160" s="1">
        <v>1.57</v>
      </c>
      <c r="J160" s="1">
        <v>55</v>
      </c>
    </row>
    <row r="161" spans="1:10" x14ac:dyDescent="0.25">
      <c r="A161" s="1" t="s">
        <v>62</v>
      </c>
      <c r="B161" s="2" t="s">
        <v>63</v>
      </c>
      <c r="C161" s="1" t="s">
        <v>64</v>
      </c>
      <c r="D161" s="12" t="s">
        <v>302</v>
      </c>
      <c r="E161" s="1">
        <v>80</v>
      </c>
      <c r="F161" s="6">
        <v>60</v>
      </c>
      <c r="G161" s="6">
        <v>55</v>
      </c>
      <c r="H161" s="1">
        <f>AVERAGE(8.6, 0)</f>
        <v>4.3</v>
      </c>
      <c r="I161" s="1">
        <v>0.61</v>
      </c>
      <c r="J161" s="1">
        <v>80</v>
      </c>
    </row>
    <row r="162" spans="1:10" x14ac:dyDescent="0.25">
      <c r="A162" s="1" t="s">
        <v>62</v>
      </c>
      <c r="B162" s="2" t="s">
        <v>63</v>
      </c>
      <c r="C162" s="1" t="s">
        <v>64</v>
      </c>
      <c r="D162" s="12" t="s">
        <v>303</v>
      </c>
      <c r="E162" s="1">
        <v>76</v>
      </c>
      <c r="F162" s="6">
        <v>50</v>
      </c>
      <c r="G162" s="6"/>
      <c r="H162" s="1"/>
      <c r="I162" s="1">
        <v>0.18</v>
      </c>
      <c r="J162" s="1">
        <v>96.2</v>
      </c>
    </row>
    <row r="163" spans="1:10" x14ac:dyDescent="0.25">
      <c r="A163" s="1" t="s">
        <v>62</v>
      </c>
      <c r="B163" s="2" t="s">
        <v>63</v>
      </c>
      <c r="C163" s="1" t="s">
        <v>64</v>
      </c>
      <c r="D163" s="12" t="s">
        <v>304</v>
      </c>
      <c r="E163" s="1">
        <v>87</v>
      </c>
      <c r="F163" s="6">
        <v>48</v>
      </c>
      <c r="G163" s="6">
        <v>46</v>
      </c>
      <c r="H163" s="1">
        <f>AVERAGE(5,6.2)</f>
        <v>5.6</v>
      </c>
      <c r="I163" s="1">
        <v>1.3</v>
      </c>
      <c r="J163" s="1">
        <v>62.5</v>
      </c>
    </row>
    <row r="164" spans="1:10" x14ac:dyDescent="0.25">
      <c r="A164" s="1" t="s">
        <v>62</v>
      </c>
      <c r="B164" s="2" t="s">
        <v>63</v>
      </c>
      <c r="C164" s="1" t="s">
        <v>64</v>
      </c>
      <c r="D164" s="12" t="s">
        <v>305</v>
      </c>
      <c r="E164" s="1">
        <v>86</v>
      </c>
      <c r="F164" s="6">
        <v>44</v>
      </c>
      <c r="G164" s="6"/>
      <c r="H164" s="1"/>
      <c r="I164" s="1">
        <v>0.53</v>
      </c>
      <c r="J164" s="1">
        <v>80</v>
      </c>
    </row>
    <row r="165" spans="1:10" x14ac:dyDescent="0.25">
      <c r="A165" s="1" t="s">
        <v>62</v>
      </c>
      <c r="B165" s="2" t="s">
        <v>63</v>
      </c>
      <c r="C165" s="1" t="s">
        <v>64</v>
      </c>
      <c r="D165" s="12" t="s">
        <v>306</v>
      </c>
      <c r="E165" s="1">
        <v>88</v>
      </c>
      <c r="F165" s="6">
        <v>36</v>
      </c>
      <c r="G165" s="6">
        <v>38.5</v>
      </c>
      <c r="H165" s="1">
        <f>AVERAGE(0,2)</f>
        <v>1</v>
      </c>
      <c r="I165" s="1">
        <v>1.2</v>
      </c>
      <c r="J165" s="1">
        <v>65</v>
      </c>
    </row>
    <row r="166" spans="1:10" x14ac:dyDescent="0.25">
      <c r="A166" s="1" t="s">
        <v>62</v>
      </c>
      <c r="B166" s="2" t="s">
        <v>63</v>
      </c>
      <c r="C166" s="1" t="s">
        <v>64</v>
      </c>
      <c r="D166" s="12" t="s">
        <v>307</v>
      </c>
      <c r="E166" s="1">
        <v>72</v>
      </c>
      <c r="F166" s="6">
        <v>41</v>
      </c>
      <c r="G166" s="6"/>
      <c r="H166" s="1"/>
      <c r="I166" s="1">
        <v>0.67</v>
      </c>
      <c r="J166" s="1">
        <v>80</v>
      </c>
    </row>
    <row r="167" spans="1:10" x14ac:dyDescent="0.25">
      <c r="A167" s="1" t="s">
        <v>62</v>
      </c>
      <c r="B167" s="2" t="s">
        <v>63</v>
      </c>
      <c r="C167" s="1" t="s">
        <v>64</v>
      </c>
      <c r="D167" s="12" t="s">
        <v>291</v>
      </c>
      <c r="E167" s="1">
        <v>58</v>
      </c>
      <c r="F167" s="6">
        <v>43</v>
      </c>
      <c r="G167" s="6"/>
      <c r="H167" s="1">
        <v>0</v>
      </c>
      <c r="I167" s="1">
        <v>0</v>
      </c>
      <c r="J167" s="1">
        <v>100</v>
      </c>
    </row>
    <row r="168" spans="1:10" x14ac:dyDescent="0.25">
      <c r="A168" s="1" t="s">
        <v>62</v>
      </c>
      <c r="B168" s="2" t="s">
        <v>63</v>
      </c>
      <c r="C168" s="1" t="s">
        <v>64</v>
      </c>
      <c r="D168" s="12" t="s">
        <v>299</v>
      </c>
      <c r="E168" s="1">
        <v>55</v>
      </c>
      <c r="F168" s="6"/>
      <c r="G168" s="6"/>
      <c r="H168" s="1">
        <v>0</v>
      </c>
      <c r="I168" s="1">
        <v>0.35</v>
      </c>
      <c r="J168" s="1">
        <v>82.6</v>
      </c>
    </row>
    <row r="169" spans="1:10" x14ac:dyDescent="0.25">
      <c r="A169" s="1" t="s">
        <v>65</v>
      </c>
      <c r="B169" s="2" t="s">
        <v>66</v>
      </c>
      <c r="C169" s="5">
        <v>1475</v>
      </c>
      <c r="D169" s="12" t="s">
        <v>308</v>
      </c>
      <c r="E169" s="1">
        <v>101</v>
      </c>
      <c r="F169" s="6">
        <v>55</v>
      </c>
      <c r="G169" s="6"/>
      <c r="H169" s="1">
        <v>0</v>
      </c>
      <c r="I169" s="1">
        <v>2.77</v>
      </c>
      <c r="J169" s="1">
        <v>33.299999999999997</v>
      </c>
    </row>
    <row r="170" spans="1:10" x14ac:dyDescent="0.25">
      <c r="A170" s="1" t="s">
        <v>65</v>
      </c>
      <c r="B170" s="2" t="s">
        <v>66</v>
      </c>
      <c r="C170" s="5">
        <v>1475</v>
      </c>
      <c r="D170" s="12" t="s">
        <v>309</v>
      </c>
      <c r="E170" s="1">
        <v>107</v>
      </c>
      <c r="F170" s="6">
        <v>52</v>
      </c>
      <c r="G170" s="6">
        <v>48.5</v>
      </c>
      <c r="H170" s="5">
        <v>0</v>
      </c>
      <c r="I170" s="1" t="s">
        <v>20</v>
      </c>
      <c r="J170" s="1" t="s">
        <v>20</v>
      </c>
    </row>
    <row r="171" spans="1:10" x14ac:dyDescent="0.25">
      <c r="A171" s="1" t="s">
        <v>65</v>
      </c>
      <c r="B171" s="2" t="s">
        <v>66</v>
      </c>
      <c r="C171" s="5">
        <v>1475</v>
      </c>
      <c r="D171" s="12" t="s">
        <v>310</v>
      </c>
      <c r="E171" s="1">
        <v>105</v>
      </c>
      <c r="F171" s="6">
        <v>45</v>
      </c>
      <c r="G171" s="6"/>
      <c r="H171" s="5">
        <v>0</v>
      </c>
      <c r="I171" s="1" t="s">
        <v>20</v>
      </c>
      <c r="J171" s="1" t="s">
        <v>20</v>
      </c>
    </row>
    <row r="172" spans="1:10" x14ac:dyDescent="0.25">
      <c r="A172" s="1" t="s">
        <v>65</v>
      </c>
      <c r="B172" s="2" t="s">
        <v>66</v>
      </c>
      <c r="C172" s="5">
        <v>1475</v>
      </c>
      <c r="D172" s="12" t="s">
        <v>311</v>
      </c>
      <c r="E172" s="1">
        <v>96</v>
      </c>
      <c r="F172" s="6">
        <v>44</v>
      </c>
      <c r="G172" s="6">
        <v>55</v>
      </c>
      <c r="H172" s="1">
        <f>AVERAGE(14,0)</f>
        <v>7</v>
      </c>
      <c r="I172" s="1" t="s">
        <v>20</v>
      </c>
      <c r="J172" s="1" t="s">
        <v>20</v>
      </c>
    </row>
    <row r="173" spans="1:10" x14ac:dyDescent="0.25">
      <c r="A173" s="1" t="s">
        <v>65</v>
      </c>
      <c r="B173" s="2" t="s">
        <v>66</v>
      </c>
      <c r="C173" s="5">
        <v>1475</v>
      </c>
      <c r="D173" s="12" t="s">
        <v>312</v>
      </c>
      <c r="E173" s="1">
        <v>121</v>
      </c>
      <c r="F173" s="6">
        <v>66</v>
      </c>
      <c r="G173" s="6"/>
      <c r="H173" s="1"/>
      <c r="I173" s="1" t="s">
        <v>20</v>
      </c>
      <c r="J173" s="1" t="s">
        <v>20</v>
      </c>
    </row>
    <row r="174" spans="1:10" x14ac:dyDescent="0.25">
      <c r="A174" s="1" t="s">
        <v>65</v>
      </c>
      <c r="B174" s="2" t="s">
        <v>66</v>
      </c>
      <c r="C174" s="5">
        <v>1475</v>
      </c>
      <c r="D174" s="12" t="s">
        <v>313</v>
      </c>
      <c r="E174" s="1">
        <v>112</v>
      </c>
      <c r="F174" s="6">
        <v>40</v>
      </c>
      <c r="G174" s="6"/>
      <c r="H174" s="1">
        <v>0</v>
      </c>
      <c r="I174" s="1" t="s">
        <v>20</v>
      </c>
      <c r="J174" s="1" t="s">
        <v>20</v>
      </c>
    </row>
    <row r="175" spans="1:10" x14ac:dyDescent="0.25">
      <c r="A175" s="1" t="s">
        <v>65</v>
      </c>
      <c r="B175" s="2" t="s">
        <v>66</v>
      </c>
      <c r="C175" s="5">
        <v>1475</v>
      </c>
      <c r="D175" s="12" t="s">
        <v>241</v>
      </c>
      <c r="E175" s="1">
        <v>101</v>
      </c>
      <c r="F175" s="6"/>
      <c r="G175" s="6"/>
      <c r="H175" s="1">
        <v>0</v>
      </c>
      <c r="I175" s="1" t="s">
        <v>20</v>
      </c>
      <c r="J175" s="1" t="s">
        <v>20</v>
      </c>
    </row>
    <row r="176" spans="1:10" x14ac:dyDescent="0.25">
      <c r="A176" s="1" t="s">
        <v>67</v>
      </c>
      <c r="B176" s="1" t="s">
        <v>68</v>
      </c>
      <c r="C176" s="1">
        <v>1641</v>
      </c>
      <c r="D176" s="12" t="s">
        <v>314</v>
      </c>
      <c r="E176" s="1">
        <v>68</v>
      </c>
      <c r="F176" s="6">
        <v>12</v>
      </c>
      <c r="G176" s="6">
        <v>16</v>
      </c>
      <c r="H176" s="1">
        <f>AVERAGE(32,0)</f>
        <v>16</v>
      </c>
      <c r="I176" s="1">
        <v>3.08</v>
      </c>
      <c r="J176" s="1">
        <v>32.6</v>
      </c>
    </row>
    <row r="177" spans="1:10" x14ac:dyDescent="0.25">
      <c r="A177" s="1" t="s">
        <v>67</v>
      </c>
      <c r="B177" s="1" t="s">
        <v>68</v>
      </c>
      <c r="C177" s="1">
        <v>1641</v>
      </c>
      <c r="D177" s="12" t="s">
        <v>315</v>
      </c>
      <c r="E177" s="1">
        <v>62</v>
      </c>
      <c r="F177" s="6">
        <v>20</v>
      </c>
      <c r="G177" s="6"/>
      <c r="H177" s="1"/>
      <c r="I177" s="1">
        <v>2.2200000000000002</v>
      </c>
      <c r="J177" s="1">
        <v>54.8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87EE-F78D-4ED1-8877-2598774236A1}">
  <dimension ref="A1:E333"/>
  <sheetViews>
    <sheetView workbookViewId="0">
      <selection activeCell="G12" sqref="G12"/>
    </sheetView>
  </sheetViews>
  <sheetFormatPr defaultRowHeight="15" x14ac:dyDescent="0.25"/>
  <cols>
    <col min="1" max="1" width="13.85546875" bestFit="1" customWidth="1"/>
    <col min="2" max="2" width="9.42578125" bestFit="1" customWidth="1"/>
    <col min="3" max="3" width="4.28515625" bestFit="1" customWidth="1"/>
    <col min="4" max="4" width="26.7109375" bestFit="1" customWidth="1"/>
    <col min="5" max="5" width="11" bestFit="1" customWidth="1"/>
  </cols>
  <sheetData>
    <row r="1" spans="1:5" x14ac:dyDescent="0.25">
      <c r="A1" t="s">
        <v>1</v>
      </c>
      <c r="B1" t="s">
        <v>3</v>
      </c>
      <c r="C1" t="s">
        <v>69</v>
      </c>
      <c r="D1" t="s">
        <v>70</v>
      </c>
      <c r="E1" t="s">
        <v>71</v>
      </c>
    </row>
    <row r="2" spans="1:5" x14ac:dyDescent="0.25">
      <c r="A2" t="s">
        <v>10</v>
      </c>
      <c r="B2" s="12">
        <v>44995</v>
      </c>
      <c r="C2" s="13">
        <v>1</v>
      </c>
      <c r="D2" s="14" t="s">
        <v>72</v>
      </c>
      <c r="E2" s="14">
        <v>12</v>
      </c>
    </row>
    <row r="3" spans="1:5" x14ac:dyDescent="0.25">
      <c r="A3" t="s">
        <v>10</v>
      </c>
      <c r="B3" s="12">
        <v>44995</v>
      </c>
      <c r="C3" s="13">
        <v>1</v>
      </c>
      <c r="D3" s="14" t="s">
        <v>73</v>
      </c>
      <c r="E3" s="14">
        <v>2</v>
      </c>
    </row>
    <row r="4" spans="1:5" x14ac:dyDescent="0.25">
      <c r="A4" t="s">
        <v>10</v>
      </c>
      <c r="B4" s="12">
        <v>44995</v>
      </c>
      <c r="C4" s="13">
        <v>1</v>
      </c>
      <c r="D4" s="14" t="s">
        <v>74</v>
      </c>
      <c r="E4" s="14">
        <v>1</v>
      </c>
    </row>
    <row r="5" spans="1:5" x14ac:dyDescent="0.25">
      <c r="A5" t="s">
        <v>10</v>
      </c>
      <c r="B5" s="12">
        <v>44995</v>
      </c>
      <c r="C5" s="13">
        <v>1</v>
      </c>
      <c r="D5" s="14" t="s">
        <v>75</v>
      </c>
      <c r="E5" s="14">
        <v>3</v>
      </c>
    </row>
    <row r="6" spans="1:5" x14ac:dyDescent="0.25">
      <c r="A6" t="s">
        <v>10</v>
      </c>
      <c r="B6" s="12">
        <v>44995</v>
      </c>
      <c r="C6" s="13">
        <v>1</v>
      </c>
      <c r="D6" s="14" t="s">
        <v>76</v>
      </c>
      <c r="E6" s="14">
        <v>1</v>
      </c>
    </row>
    <row r="7" spans="1:5" x14ac:dyDescent="0.25">
      <c r="A7" t="s">
        <v>10</v>
      </c>
      <c r="B7" s="12">
        <v>44995</v>
      </c>
      <c r="C7" s="13">
        <v>1</v>
      </c>
      <c r="D7" s="14" t="s">
        <v>77</v>
      </c>
      <c r="E7" s="14">
        <v>1</v>
      </c>
    </row>
    <row r="8" spans="1:5" x14ac:dyDescent="0.25">
      <c r="A8" t="s">
        <v>10</v>
      </c>
      <c r="B8" s="12">
        <v>44995</v>
      </c>
      <c r="C8" s="13">
        <v>1</v>
      </c>
      <c r="D8" s="14" t="s">
        <v>78</v>
      </c>
      <c r="E8" s="14">
        <v>26</v>
      </c>
    </row>
    <row r="9" spans="1:5" x14ac:dyDescent="0.25">
      <c r="A9" t="s">
        <v>10</v>
      </c>
      <c r="B9" s="12">
        <v>44995</v>
      </c>
      <c r="C9" s="13">
        <v>1</v>
      </c>
      <c r="D9" s="14" t="s">
        <v>79</v>
      </c>
      <c r="E9" s="14">
        <v>1</v>
      </c>
    </row>
    <row r="10" spans="1:5" x14ac:dyDescent="0.25">
      <c r="A10" t="s">
        <v>10</v>
      </c>
      <c r="B10" s="12">
        <v>44995</v>
      </c>
      <c r="C10" s="13">
        <v>1</v>
      </c>
      <c r="D10" s="14" t="s">
        <v>80</v>
      </c>
      <c r="E10" s="14">
        <v>1</v>
      </c>
    </row>
    <row r="11" spans="1:5" x14ac:dyDescent="0.25">
      <c r="A11" t="s">
        <v>10</v>
      </c>
      <c r="B11" s="12">
        <v>44995</v>
      </c>
      <c r="C11" s="13">
        <v>1</v>
      </c>
      <c r="D11" s="14" t="s">
        <v>81</v>
      </c>
      <c r="E11" s="14">
        <v>1</v>
      </c>
    </row>
    <row r="12" spans="1:5" x14ac:dyDescent="0.25">
      <c r="A12" t="s">
        <v>10</v>
      </c>
      <c r="B12" s="12">
        <v>44995</v>
      </c>
      <c r="C12" s="13">
        <v>1</v>
      </c>
      <c r="D12" s="14" t="s">
        <v>82</v>
      </c>
      <c r="E12" s="14">
        <v>3</v>
      </c>
    </row>
    <row r="13" spans="1:5" x14ac:dyDescent="0.25">
      <c r="A13" t="s">
        <v>10</v>
      </c>
      <c r="B13" s="12">
        <v>44995</v>
      </c>
      <c r="C13" s="13">
        <v>1</v>
      </c>
      <c r="D13" s="14" t="s">
        <v>83</v>
      </c>
      <c r="E13" s="14">
        <v>10</v>
      </c>
    </row>
    <row r="14" spans="1:5" x14ac:dyDescent="0.25">
      <c r="A14" t="s">
        <v>10</v>
      </c>
      <c r="B14" s="12">
        <v>44995</v>
      </c>
      <c r="C14" s="13">
        <v>1</v>
      </c>
      <c r="D14" s="14" t="s">
        <v>84</v>
      </c>
      <c r="E14" s="14">
        <v>3</v>
      </c>
    </row>
    <row r="15" spans="1:5" x14ac:dyDescent="0.25">
      <c r="A15" t="s">
        <v>10</v>
      </c>
      <c r="B15" s="12">
        <v>44995</v>
      </c>
      <c r="C15" s="13">
        <v>1</v>
      </c>
      <c r="D15" s="14" t="s">
        <v>85</v>
      </c>
      <c r="E15" s="14">
        <v>7</v>
      </c>
    </row>
    <row r="16" spans="1:5" x14ac:dyDescent="0.25">
      <c r="A16" t="s">
        <v>10</v>
      </c>
      <c r="B16" s="12">
        <v>44995</v>
      </c>
      <c r="C16" s="13">
        <v>1</v>
      </c>
      <c r="D16" s="14" t="s">
        <v>86</v>
      </c>
      <c r="E16" s="14">
        <v>21</v>
      </c>
    </row>
    <row r="17" spans="1:5" x14ac:dyDescent="0.25">
      <c r="A17" t="s">
        <v>10</v>
      </c>
      <c r="B17" s="12">
        <v>44995</v>
      </c>
      <c r="C17" s="13">
        <v>1</v>
      </c>
      <c r="D17" s="14" t="s">
        <v>87</v>
      </c>
      <c r="E17" s="14">
        <v>1</v>
      </c>
    </row>
    <row r="18" spans="1:5" x14ac:dyDescent="0.25">
      <c r="A18" t="s">
        <v>10</v>
      </c>
      <c r="B18" s="12">
        <v>44995</v>
      </c>
      <c r="C18" s="13">
        <v>1</v>
      </c>
      <c r="D18" s="14" t="s">
        <v>88</v>
      </c>
      <c r="E18" s="14">
        <v>1</v>
      </c>
    </row>
    <row r="19" spans="1:5" x14ac:dyDescent="0.25">
      <c r="A19" t="s">
        <v>10</v>
      </c>
      <c r="B19" s="12">
        <v>44995</v>
      </c>
      <c r="C19" s="13">
        <v>1</v>
      </c>
      <c r="D19" s="14" t="s">
        <v>89</v>
      </c>
      <c r="E19" s="14">
        <v>32</v>
      </c>
    </row>
    <row r="20" spans="1:5" x14ac:dyDescent="0.25">
      <c r="A20" t="s">
        <v>10</v>
      </c>
      <c r="B20" s="12">
        <v>44995</v>
      </c>
      <c r="C20" s="13">
        <v>1</v>
      </c>
      <c r="D20" s="14" t="s">
        <v>90</v>
      </c>
      <c r="E20" s="14">
        <v>2</v>
      </c>
    </row>
    <row r="21" spans="1:5" x14ac:dyDescent="0.25">
      <c r="A21" t="s">
        <v>10</v>
      </c>
      <c r="B21" s="12">
        <v>44995</v>
      </c>
      <c r="C21" s="13">
        <v>1</v>
      </c>
      <c r="D21" s="14" t="s">
        <v>91</v>
      </c>
      <c r="E21" s="14">
        <v>9</v>
      </c>
    </row>
    <row r="22" spans="1:5" x14ac:dyDescent="0.25">
      <c r="A22" t="s">
        <v>10</v>
      </c>
      <c r="B22" s="12">
        <v>44995</v>
      </c>
      <c r="C22" s="13">
        <v>1</v>
      </c>
      <c r="D22" s="14" t="s">
        <v>92</v>
      </c>
      <c r="E22" s="14">
        <v>1</v>
      </c>
    </row>
    <row r="23" spans="1:5" x14ac:dyDescent="0.25">
      <c r="A23" t="s">
        <v>10</v>
      </c>
      <c r="B23" s="12">
        <v>44995</v>
      </c>
      <c r="C23" s="13">
        <v>1</v>
      </c>
      <c r="D23" s="14" t="s">
        <v>93</v>
      </c>
      <c r="E23" s="14">
        <v>1</v>
      </c>
    </row>
    <row r="24" spans="1:5" x14ac:dyDescent="0.25">
      <c r="A24" t="s">
        <v>10</v>
      </c>
      <c r="B24" s="12">
        <v>44995</v>
      </c>
      <c r="C24" s="13">
        <v>1</v>
      </c>
      <c r="D24" s="14" t="s">
        <v>94</v>
      </c>
      <c r="E24" s="14">
        <v>1</v>
      </c>
    </row>
    <row r="25" spans="1:5" x14ac:dyDescent="0.25">
      <c r="A25" t="s">
        <v>10</v>
      </c>
      <c r="B25" s="12">
        <v>44995</v>
      </c>
      <c r="C25" s="13">
        <v>2</v>
      </c>
      <c r="D25" s="15" t="s">
        <v>72</v>
      </c>
      <c r="E25" s="15">
        <v>10</v>
      </c>
    </row>
    <row r="26" spans="1:5" x14ac:dyDescent="0.25">
      <c r="A26" t="s">
        <v>10</v>
      </c>
      <c r="B26" s="12">
        <v>44995</v>
      </c>
      <c r="C26" s="13">
        <v>2</v>
      </c>
      <c r="D26" s="15" t="s">
        <v>95</v>
      </c>
      <c r="E26" s="15">
        <v>3</v>
      </c>
    </row>
    <row r="27" spans="1:5" x14ac:dyDescent="0.25">
      <c r="A27" t="s">
        <v>10</v>
      </c>
      <c r="B27" s="12">
        <v>44995</v>
      </c>
      <c r="C27" s="13">
        <v>2</v>
      </c>
      <c r="D27" s="15" t="s">
        <v>73</v>
      </c>
      <c r="E27" s="15">
        <v>1</v>
      </c>
    </row>
    <row r="28" spans="1:5" x14ac:dyDescent="0.25">
      <c r="A28" t="s">
        <v>10</v>
      </c>
      <c r="B28" s="12">
        <v>44995</v>
      </c>
      <c r="C28" s="13">
        <v>2</v>
      </c>
      <c r="D28" s="15" t="s">
        <v>96</v>
      </c>
      <c r="E28" s="15">
        <v>2</v>
      </c>
    </row>
    <row r="29" spans="1:5" x14ac:dyDescent="0.25">
      <c r="A29" t="s">
        <v>10</v>
      </c>
      <c r="B29" s="12">
        <v>44995</v>
      </c>
      <c r="C29" s="13">
        <v>2</v>
      </c>
      <c r="D29" s="15" t="s">
        <v>74</v>
      </c>
      <c r="E29" s="15">
        <v>1</v>
      </c>
    </row>
    <row r="30" spans="1:5" x14ac:dyDescent="0.25">
      <c r="A30" t="s">
        <v>10</v>
      </c>
      <c r="B30" s="12">
        <v>44995</v>
      </c>
      <c r="C30" s="13">
        <v>2</v>
      </c>
      <c r="D30" s="15" t="s">
        <v>75</v>
      </c>
      <c r="E30" s="15">
        <v>2</v>
      </c>
    </row>
    <row r="31" spans="1:5" x14ac:dyDescent="0.25">
      <c r="A31" t="s">
        <v>10</v>
      </c>
      <c r="B31" s="12">
        <v>44995</v>
      </c>
      <c r="C31" s="13">
        <v>2</v>
      </c>
      <c r="D31" s="15" t="s">
        <v>78</v>
      </c>
      <c r="E31" s="15">
        <v>36</v>
      </c>
    </row>
    <row r="32" spans="1:5" x14ac:dyDescent="0.25">
      <c r="A32" t="s">
        <v>10</v>
      </c>
      <c r="B32" s="12">
        <v>44995</v>
      </c>
      <c r="C32" s="13">
        <v>2</v>
      </c>
      <c r="D32" s="15" t="s">
        <v>79</v>
      </c>
      <c r="E32" s="15">
        <v>2</v>
      </c>
    </row>
    <row r="33" spans="1:5" x14ac:dyDescent="0.25">
      <c r="A33" t="s">
        <v>10</v>
      </c>
      <c r="B33" s="12">
        <v>44995</v>
      </c>
      <c r="C33" s="13">
        <v>2</v>
      </c>
      <c r="D33" s="15" t="s">
        <v>97</v>
      </c>
      <c r="E33" s="15">
        <v>2</v>
      </c>
    </row>
    <row r="34" spans="1:5" x14ac:dyDescent="0.25">
      <c r="A34" t="s">
        <v>10</v>
      </c>
      <c r="B34" s="12">
        <v>44995</v>
      </c>
      <c r="C34" s="13">
        <v>2</v>
      </c>
      <c r="D34" s="15" t="s">
        <v>81</v>
      </c>
      <c r="E34" s="15">
        <v>1</v>
      </c>
    </row>
    <row r="35" spans="1:5" x14ac:dyDescent="0.25">
      <c r="A35" t="s">
        <v>10</v>
      </c>
      <c r="B35" s="12">
        <v>44995</v>
      </c>
      <c r="C35" s="13">
        <v>2</v>
      </c>
      <c r="D35" s="15" t="s">
        <v>83</v>
      </c>
      <c r="E35" s="15">
        <v>16</v>
      </c>
    </row>
    <row r="36" spans="1:5" x14ac:dyDescent="0.25">
      <c r="A36" t="s">
        <v>10</v>
      </c>
      <c r="B36" s="12">
        <v>44995</v>
      </c>
      <c r="C36" s="13">
        <v>2</v>
      </c>
      <c r="D36" s="15" t="s">
        <v>84</v>
      </c>
      <c r="E36" s="15">
        <v>4</v>
      </c>
    </row>
    <row r="37" spans="1:5" x14ac:dyDescent="0.25">
      <c r="A37" t="s">
        <v>10</v>
      </c>
      <c r="B37" s="12">
        <v>44995</v>
      </c>
      <c r="C37" s="13">
        <v>2</v>
      </c>
      <c r="D37" s="15" t="s">
        <v>85</v>
      </c>
      <c r="E37" s="15">
        <v>10</v>
      </c>
    </row>
    <row r="38" spans="1:5" x14ac:dyDescent="0.25">
      <c r="A38" t="s">
        <v>10</v>
      </c>
      <c r="B38" s="12">
        <v>44995</v>
      </c>
      <c r="C38" s="13">
        <v>2</v>
      </c>
      <c r="D38" s="15" t="s">
        <v>86</v>
      </c>
      <c r="E38" s="15">
        <v>15</v>
      </c>
    </row>
    <row r="39" spans="1:5" x14ac:dyDescent="0.25">
      <c r="A39" t="s">
        <v>10</v>
      </c>
      <c r="B39" s="12">
        <v>44995</v>
      </c>
      <c r="C39" s="13">
        <v>2</v>
      </c>
      <c r="D39" s="15" t="s">
        <v>88</v>
      </c>
      <c r="E39" s="15">
        <v>3</v>
      </c>
    </row>
    <row r="40" spans="1:5" x14ac:dyDescent="0.25">
      <c r="A40" t="s">
        <v>10</v>
      </c>
      <c r="B40" s="12">
        <v>44995</v>
      </c>
      <c r="C40" s="13">
        <v>2</v>
      </c>
      <c r="D40" s="15" t="s">
        <v>98</v>
      </c>
      <c r="E40" s="15">
        <v>1</v>
      </c>
    </row>
    <row r="41" spans="1:5" x14ac:dyDescent="0.25">
      <c r="A41" t="s">
        <v>10</v>
      </c>
      <c r="B41" s="12">
        <v>44995</v>
      </c>
      <c r="C41" s="13">
        <v>2</v>
      </c>
      <c r="D41" s="15" t="s">
        <v>89</v>
      </c>
      <c r="E41" s="15">
        <v>24</v>
      </c>
    </row>
    <row r="42" spans="1:5" x14ac:dyDescent="0.25">
      <c r="A42" t="s">
        <v>10</v>
      </c>
      <c r="B42" s="12">
        <v>44995</v>
      </c>
      <c r="C42" s="13">
        <v>2</v>
      </c>
      <c r="D42" s="15" t="s">
        <v>90</v>
      </c>
      <c r="E42" s="15">
        <v>2</v>
      </c>
    </row>
    <row r="43" spans="1:5" x14ac:dyDescent="0.25">
      <c r="A43" t="s">
        <v>10</v>
      </c>
      <c r="B43" s="12">
        <v>44995</v>
      </c>
      <c r="C43" s="13">
        <v>2</v>
      </c>
      <c r="D43" s="15" t="s">
        <v>91</v>
      </c>
      <c r="E43" s="15">
        <v>5</v>
      </c>
    </row>
    <row r="44" spans="1:5" x14ac:dyDescent="0.25">
      <c r="A44" t="s">
        <v>10</v>
      </c>
      <c r="B44" s="12">
        <v>44995</v>
      </c>
      <c r="C44" s="13">
        <v>2</v>
      </c>
      <c r="D44" s="15" t="s">
        <v>99</v>
      </c>
      <c r="E44" s="15">
        <v>1</v>
      </c>
    </row>
    <row r="45" spans="1:5" x14ac:dyDescent="0.25">
      <c r="A45" t="s">
        <v>10</v>
      </c>
      <c r="B45" s="12">
        <v>44995</v>
      </c>
      <c r="C45" s="13">
        <v>2</v>
      </c>
      <c r="D45" s="15" t="s">
        <v>94</v>
      </c>
      <c r="E45" s="15">
        <v>2</v>
      </c>
    </row>
    <row r="46" spans="1:5" x14ac:dyDescent="0.25">
      <c r="A46" t="s">
        <v>24</v>
      </c>
      <c r="B46" s="12">
        <v>44994</v>
      </c>
      <c r="C46" s="13">
        <v>1</v>
      </c>
      <c r="D46" s="14" t="s">
        <v>100</v>
      </c>
      <c r="E46" s="14">
        <v>1</v>
      </c>
    </row>
    <row r="47" spans="1:5" x14ac:dyDescent="0.25">
      <c r="A47" t="s">
        <v>24</v>
      </c>
      <c r="B47" s="12">
        <v>44994</v>
      </c>
      <c r="C47" s="13">
        <v>1</v>
      </c>
      <c r="D47" s="14" t="s">
        <v>101</v>
      </c>
      <c r="E47" s="14">
        <v>10</v>
      </c>
    </row>
    <row r="48" spans="1:5" x14ac:dyDescent="0.25">
      <c r="A48" t="s">
        <v>24</v>
      </c>
      <c r="B48" s="12">
        <v>44994</v>
      </c>
      <c r="C48" s="13">
        <v>1</v>
      </c>
      <c r="D48" s="14" t="s">
        <v>78</v>
      </c>
      <c r="E48" s="14">
        <v>25</v>
      </c>
    </row>
    <row r="49" spans="1:5" x14ac:dyDescent="0.25">
      <c r="A49" t="s">
        <v>24</v>
      </c>
      <c r="B49" s="12">
        <v>44994</v>
      </c>
      <c r="C49" s="13">
        <v>1</v>
      </c>
      <c r="D49" s="14" t="s">
        <v>102</v>
      </c>
      <c r="E49" s="14">
        <v>2</v>
      </c>
    </row>
    <row r="50" spans="1:5" x14ac:dyDescent="0.25">
      <c r="A50" t="s">
        <v>24</v>
      </c>
      <c r="B50" s="12">
        <v>44994</v>
      </c>
      <c r="C50" s="13">
        <v>1</v>
      </c>
      <c r="D50" s="14" t="s">
        <v>103</v>
      </c>
      <c r="E50" s="14">
        <v>2</v>
      </c>
    </row>
    <row r="51" spans="1:5" x14ac:dyDescent="0.25">
      <c r="A51" t="s">
        <v>24</v>
      </c>
      <c r="B51" s="12">
        <v>44994</v>
      </c>
      <c r="C51" s="13">
        <v>1</v>
      </c>
      <c r="D51" s="14" t="s">
        <v>79</v>
      </c>
      <c r="E51" s="14">
        <v>2</v>
      </c>
    </row>
    <row r="52" spans="1:5" x14ac:dyDescent="0.25">
      <c r="A52" t="s">
        <v>24</v>
      </c>
      <c r="B52" s="12">
        <v>44994</v>
      </c>
      <c r="C52" s="13">
        <v>1</v>
      </c>
      <c r="D52" s="14" t="s">
        <v>80</v>
      </c>
      <c r="E52" s="14">
        <v>1</v>
      </c>
    </row>
    <row r="53" spans="1:5" x14ac:dyDescent="0.25">
      <c r="A53" t="s">
        <v>24</v>
      </c>
      <c r="B53" s="12">
        <v>44994</v>
      </c>
      <c r="C53" s="13">
        <v>1</v>
      </c>
      <c r="D53" s="14" t="s">
        <v>104</v>
      </c>
      <c r="E53" s="14">
        <v>1</v>
      </c>
    </row>
    <row r="54" spans="1:5" x14ac:dyDescent="0.25">
      <c r="A54" t="s">
        <v>24</v>
      </c>
      <c r="B54" s="12">
        <v>44994</v>
      </c>
      <c r="C54" s="13">
        <v>1</v>
      </c>
      <c r="D54" s="14" t="s">
        <v>97</v>
      </c>
      <c r="E54" s="14">
        <v>7</v>
      </c>
    </row>
    <row r="55" spans="1:5" x14ac:dyDescent="0.25">
      <c r="A55" t="s">
        <v>24</v>
      </c>
      <c r="B55" s="12">
        <v>44994</v>
      </c>
      <c r="C55" s="13">
        <v>1</v>
      </c>
      <c r="D55" s="14" t="s">
        <v>81</v>
      </c>
      <c r="E55" s="14">
        <v>1</v>
      </c>
    </row>
    <row r="56" spans="1:5" x14ac:dyDescent="0.25">
      <c r="A56" t="s">
        <v>24</v>
      </c>
      <c r="B56" s="12">
        <v>44994</v>
      </c>
      <c r="C56" s="13">
        <v>1</v>
      </c>
      <c r="D56" s="14" t="s">
        <v>82</v>
      </c>
      <c r="E56" s="14">
        <v>2</v>
      </c>
    </row>
    <row r="57" spans="1:5" x14ac:dyDescent="0.25">
      <c r="A57" t="s">
        <v>24</v>
      </c>
      <c r="B57" s="12">
        <v>44994</v>
      </c>
      <c r="C57" s="13">
        <v>1</v>
      </c>
      <c r="D57" s="14" t="s">
        <v>105</v>
      </c>
      <c r="E57" s="14">
        <v>1</v>
      </c>
    </row>
    <row r="58" spans="1:5" x14ac:dyDescent="0.25">
      <c r="A58" t="s">
        <v>24</v>
      </c>
      <c r="B58" s="12">
        <v>44994</v>
      </c>
      <c r="C58" s="13">
        <v>1</v>
      </c>
      <c r="D58" s="14" t="s">
        <v>106</v>
      </c>
      <c r="E58" s="14">
        <v>1</v>
      </c>
    </row>
    <row r="59" spans="1:5" x14ac:dyDescent="0.25">
      <c r="A59" t="s">
        <v>24</v>
      </c>
      <c r="B59" s="12">
        <v>44994</v>
      </c>
      <c r="C59" s="13">
        <v>1</v>
      </c>
      <c r="D59" s="14" t="s">
        <v>107</v>
      </c>
      <c r="E59" s="14">
        <v>3</v>
      </c>
    </row>
    <row r="60" spans="1:5" x14ac:dyDescent="0.25">
      <c r="A60" t="s">
        <v>24</v>
      </c>
      <c r="B60" s="12">
        <v>44994</v>
      </c>
      <c r="C60" s="13">
        <v>1</v>
      </c>
      <c r="D60" s="14" t="s">
        <v>83</v>
      </c>
      <c r="E60" s="14">
        <v>10</v>
      </c>
    </row>
    <row r="61" spans="1:5" x14ac:dyDescent="0.25">
      <c r="A61" t="s">
        <v>24</v>
      </c>
      <c r="B61" s="12">
        <v>44994</v>
      </c>
      <c r="C61" s="13">
        <v>1</v>
      </c>
      <c r="D61" s="14" t="s">
        <v>108</v>
      </c>
      <c r="E61" s="14">
        <v>4</v>
      </c>
    </row>
    <row r="62" spans="1:5" x14ac:dyDescent="0.25">
      <c r="A62" t="s">
        <v>24</v>
      </c>
      <c r="B62" s="12">
        <v>44994</v>
      </c>
      <c r="C62" s="13">
        <v>1</v>
      </c>
      <c r="D62" s="14" t="s">
        <v>109</v>
      </c>
      <c r="E62" s="14">
        <v>1</v>
      </c>
    </row>
    <row r="63" spans="1:5" x14ac:dyDescent="0.25">
      <c r="A63" t="s">
        <v>24</v>
      </c>
      <c r="B63" s="12">
        <v>44994</v>
      </c>
      <c r="C63" s="13">
        <v>1</v>
      </c>
      <c r="D63" s="14" t="s">
        <v>84</v>
      </c>
      <c r="E63" s="14">
        <v>10</v>
      </c>
    </row>
    <row r="64" spans="1:5" x14ac:dyDescent="0.25">
      <c r="A64" t="s">
        <v>24</v>
      </c>
      <c r="B64" s="12">
        <v>44994</v>
      </c>
      <c r="C64" s="13">
        <v>1</v>
      </c>
      <c r="D64" s="14" t="s">
        <v>110</v>
      </c>
      <c r="E64" s="14">
        <v>8</v>
      </c>
    </row>
    <row r="65" spans="1:5" x14ac:dyDescent="0.25">
      <c r="A65" t="s">
        <v>24</v>
      </c>
      <c r="B65" s="12">
        <v>44994</v>
      </c>
      <c r="C65" s="13">
        <v>1</v>
      </c>
      <c r="D65" s="14" t="s">
        <v>85</v>
      </c>
      <c r="E65" s="14">
        <v>8</v>
      </c>
    </row>
    <row r="66" spans="1:5" x14ac:dyDescent="0.25">
      <c r="A66" t="s">
        <v>24</v>
      </c>
      <c r="B66" s="12">
        <v>44994</v>
      </c>
      <c r="C66" s="13">
        <v>1</v>
      </c>
      <c r="D66" s="14" t="s">
        <v>86</v>
      </c>
      <c r="E66" s="14">
        <v>22</v>
      </c>
    </row>
    <row r="67" spans="1:5" x14ac:dyDescent="0.25">
      <c r="A67" t="s">
        <v>24</v>
      </c>
      <c r="B67" s="12">
        <v>44994</v>
      </c>
      <c r="C67" s="13">
        <v>1</v>
      </c>
      <c r="D67" s="14" t="s">
        <v>111</v>
      </c>
      <c r="E67" s="14">
        <v>1</v>
      </c>
    </row>
    <row r="68" spans="1:5" x14ac:dyDescent="0.25">
      <c r="A68" t="s">
        <v>24</v>
      </c>
      <c r="B68" s="12">
        <v>44994</v>
      </c>
      <c r="C68" s="13">
        <v>1</v>
      </c>
      <c r="D68" s="14" t="s">
        <v>87</v>
      </c>
      <c r="E68" s="14">
        <v>1</v>
      </c>
    </row>
    <row r="69" spans="1:5" x14ac:dyDescent="0.25">
      <c r="A69" t="s">
        <v>24</v>
      </c>
      <c r="B69" s="12">
        <v>44994</v>
      </c>
      <c r="C69" s="13">
        <v>1</v>
      </c>
      <c r="D69" s="14" t="s">
        <v>88</v>
      </c>
      <c r="E69" s="14">
        <v>1</v>
      </c>
    </row>
    <row r="70" spans="1:5" x14ac:dyDescent="0.25">
      <c r="A70" t="s">
        <v>24</v>
      </c>
      <c r="B70" s="12">
        <v>44994</v>
      </c>
      <c r="C70" s="13">
        <v>1</v>
      </c>
      <c r="D70" s="14" t="s">
        <v>112</v>
      </c>
      <c r="E70" s="14">
        <v>2</v>
      </c>
    </row>
    <row r="71" spans="1:5" x14ac:dyDescent="0.25">
      <c r="A71" t="s">
        <v>24</v>
      </c>
      <c r="B71" s="12">
        <v>44994</v>
      </c>
      <c r="C71" s="13">
        <v>1</v>
      </c>
      <c r="D71" s="14" t="s">
        <v>98</v>
      </c>
      <c r="E71" s="14">
        <v>10</v>
      </c>
    </row>
    <row r="72" spans="1:5" x14ac:dyDescent="0.25">
      <c r="A72" t="s">
        <v>24</v>
      </c>
      <c r="B72" s="12">
        <v>44994</v>
      </c>
      <c r="C72" s="13">
        <v>1</v>
      </c>
      <c r="D72" s="14" t="s">
        <v>113</v>
      </c>
      <c r="E72" s="14">
        <v>1</v>
      </c>
    </row>
    <row r="73" spans="1:5" x14ac:dyDescent="0.25">
      <c r="A73" t="s">
        <v>24</v>
      </c>
      <c r="B73" s="12">
        <v>44994</v>
      </c>
      <c r="C73" s="13">
        <v>1</v>
      </c>
      <c r="D73" s="14" t="s">
        <v>89</v>
      </c>
      <c r="E73" s="14">
        <v>4</v>
      </c>
    </row>
    <row r="74" spans="1:5" x14ac:dyDescent="0.25">
      <c r="A74" t="s">
        <v>24</v>
      </c>
      <c r="B74" s="12">
        <v>44994</v>
      </c>
      <c r="C74" s="13">
        <v>1</v>
      </c>
      <c r="D74" s="14" t="s">
        <v>90</v>
      </c>
      <c r="E74" s="14">
        <v>1</v>
      </c>
    </row>
    <row r="75" spans="1:5" x14ac:dyDescent="0.25">
      <c r="A75" t="s">
        <v>24</v>
      </c>
      <c r="B75" s="12">
        <v>44994</v>
      </c>
      <c r="C75" s="13">
        <v>1</v>
      </c>
      <c r="D75" s="14" t="s">
        <v>114</v>
      </c>
      <c r="E75" s="14">
        <v>3</v>
      </c>
    </row>
    <row r="76" spans="1:5" x14ac:dyDescent="0.25">
      <c r="A76" t="s">
        <v>24</v>
      </c>
      <c r="B76" s="12">
        <v>44994</v>
      </c>
      <c r="C76" s="13">
        <v>1</v>
      </c>
      <c r="D76" s="14" t="s">
        <v>115</v>
      </c>
      <c r="E76" s="14">
        <v>1</v>
      </c>
    </row>
    <row r="77" spans="1:5" x14ac:dyDescent="0.25">
      <c r="A77" t="s">
        <v>24</v>
      </c>
      <c r="B77" s="12">
        <v>44994</v>
      </c>
      <c r="C77" s="13">
        <v>1</v>
      </c>
      <c r="D77" s="14" t="s">
        <v>94</v>
      </c>
      <c r="E77" s="14">
        <v>4</v>
      </c>
    </row>
    <row r="78" spans="1:5" x14ac:dyDescent="0.25">
      <c r="A78" t="s">
        <v>24</v>
      </c>
      <c r="B78" s="12">
        <v>44994</v>
      </c>
      <c r="C78" s="13">
        <v>1</v>
      </c>
      <c r="D78" s="14" t="s">
        <v>116</v>
      </c>
      <c r="E78" s="14">
        <v>2</v>
      </c>
    </row>
    <row r="79" spans="1:5" x14ac:dyDescent="0.25">
      <c r="A79" t="s">
        <v>24</v>
      </c>
      <c r="B79" s="12">
        <v>44994</v>
      </c>
      <c r="C79" s="13">
        <v>1</v>
      </c>
      <c r="D79" s="14" t="s">
        <v>117</v>
      </c>
      <c r="E79" s="14">
        <v>1</v>
      </c>
    </row>
    <row r="80" spans="1:5" x14ac:dyDescent="0.25">
      <c r="A80" t="s">
        <v>24</v>
      </c>
      <c r="B80" s="12">
        <v>44994</v>
      </c>
      <c r="C80">
        <v>2</v>
      </c>
      <c r="D80" s="14" t="s">
        <v>101</v>
      </c>
      <c r="E80" s="14">
        <v>1</v>
      </c>
    </row>
    <row r="81" spans="1:5" x14ac:dyDescent="0.25">
      <c r="A81" t="s">
        <v>24</v>
      </c>
      <c r="B81" s="12">
        <v>44994</v>
      </c>
      <c r="C81">
        <v>2</v>
      </c>
      <c r="D81" s="14" t="s">
        <v>72</v>
      </c>
      <c r="E81" s="14">
        <v>1</v>
      </c>
    </row>
    <row r="82" spans="1:5" x14ac:dyDescent="0.25">
      <c r="A82" t="s">
        <v>24</v>
      </c>
      <c r="B82" s="12">
        <v>44994</v>
      </c>
      <c r="C82">
        <v>2</v>
      </c>
      <c r="D82" s="14" t="s">
        <v>118</v>
      </c>
      <c r="E82" s="14">
        <v>1</v>
      </c>
    </row>
    <row r="83" spans="1:5" x14ac:dyDescent="0.25">
      <c r="A83" t="s">
        <v>24</v>
      </c>
      <c r="B83" s="12">
        <v>44994</v>
      </c>
      <c r="C83">
        <v>2</v>
      </c>
      <c r="D83" s="14" t="s">
        <v>78</v>
      </c>
      <c r="E83" s="14">
        <v>18</v>
      </c>
    </row>
    <row r="84" spans="1:5" x14ac:dyDescent="0.25">
      <c r="A84" t="s">
        <v>24</v>
      </c>
      <c r="B84" s="12">
        <v>44994</v>
      </c>
      <c r="C84">
        <v>2</v>
      </c>
      <c r="D84" s="14" t="s">
        <v>119</v>
      </c>
      <c r="E84" s="14">
        <v>1</v>
      </c>
    </row>
    <row r="85" spans="1:5" x14ac:dyDescent="0.25">
      <c r="A85" t="s">
        <v>24</v>
      </c>
      <c r="B85" s="12">
        <v>44994</v>
      </c>
      <c r="C85">
        <v>2</v>
      </c>
      <c r="D85" s="14" t="s">
        <v>120</v>
      </c>
      <c r="E85" s="14">
        <v>1</v>
      </c>
    </row>
    <row r="86" spans="1:5" x14ac:dyDescent="0.25">
      <c r="A86" t="s">
        <v>24</v>
      </c>
      <c r="B86" s="12">
        <v>44994</v>
      </c>
      <c r="C86">
        <v>2</v>
      </c>
      <c r="D86" s="14" t="s">
        <v>102</v>
      </c>
      <c r="E86" s="14">
        <v>1</v>
      </c>
    </row>
    <row r="87" spans="1:5" x14ac:dyDescent="0.25">
      <c r="A87" t="s">
        <v>24</v>
      </c>
      <c r="B87" s="12">
        <v>44994</v>
      </c>
      <c r="C87">
        <v>2</v>
      </c>
      <c r="D87" s="14" t="s">
        <v>79</v>
      </c>
      <c r="E87" s="14">
        <v>3</v>
      </c>
    </row>
    <row r="88" spans="1:5" x14ac:dyDescent="0.25">
      <c r="A88" t="s">
        <v>24</v>
      </c>
      <c r="B88" s="12">
        <v>44994</v>
      </c>
      <c r="C88">
        <v>2</v>
      </c>
      <c r="D88" s="14" t="s">
        <v>80</v>
      </c>
      <c r="E88" s="14">
        <v>1</v>
      </c>
    </row>
    <row r="89" spans="1:5" x14ac:dyDescent="0.25">
      <c r="A89" t="s">
        <v>24</v>
      </c>
      <c r="B89" s="12">
        <v>44994</v>
      </c>
      <c r="C89">
        <v>2</v>
      </c>
      <c r="D89" s="14" t="s">
        <v>97</v>
      </c>
      <c r="E89" s="14">
        <v>9</v>
      </c>
    </row>
    <row r="90" spans="1:5" x14ac:dyDescent="0.25">
      <c r="A90" t="s">
        <v>24</v>
      </c>
      <c r="B90" s="12">
        <v>44994</v>
      </c>
      <c r="C90">
        <v>2</v>
      </c>
      <c r="D90" s="14" t="s">
        <v>105</v>
      </c>
      <c r="E90" s="14">
        <v>1</v>
      </c>
    </row>
    <row r="91" spans="1:5" x14ac:dyDescent="0.25">
      <c r="A91" t="s">
        <v>24</v>
      </c>
      <c r="B91" s="12">
        <v>44994</v>
      </c>
      <c r="C91">
        <v>2</v>
      </c>
      <c r="D91" s="14" t="s">
        <v>83</v>
      </c>
      <c r="E91" s="14">
        <v>14</v>
      </c>
    </row>
    <row r="92" spans="1:5" x14ac:dyDescent="0.25">
      <c r="A92" t="s">
        <v>24</v>
      </c>
      <c r="B92" s="12">
        <v>44994</v>
      </c>
      <c r="C92">
        <v>2</v>
      </c>
      <c r="D92" s="14" t="s">
        <v>108</v>
      </c>
      <c r="E92" s="14">
        <v>6</v>
      </c>
    </row>
    <row r="93" spans="1:5" x14ac:dyDescent="0.25">
      <c r="A93" t="s">
        <v>24</v>
      </c>
      <c r="B93" s="12">
        <v>44994</v>
      </c>
      <c r="C93">
        <v>2</v>
      </c>
      <c r="D93" s="14" t="s">
        <v>109</v>
      </c>
      <c r="E93" s="14">
        <v>3</v>
      </c>
    </row>
    <row r="94" spans="1:5" x14ac:dyDescent="0.25">
      <c r="A94" t="s">
        <v>24</v>
      </c>
      <c r="B94" s="12">
        <v>44994</v>
      </c>
      <c r="C94">
        <v>2</v>
      </c>
      <c r="D94" s="14" t="s">
        <v>121</v>
      </c>
      <c r="E94" s="14">
        <v>2</v>
      </c>
    </row>
    <row r="95" spans="1:5" x14ac:dyDescent="0.25">
      <c r="A95" t="s">
        <v>24</v>
      </c>
      <c r="B95" s="12">
        <v>44994</v>
      </c>
      <c r="C95">
        <v>2</v>
      </c>
      <c r="D95" s="14" t="s">
        <v>84</v>
      </c>
      <c r="E95" s="14">
        <v>11</v>
      </c>
    </row>
    <row r="96" spans="1:5" x14ac:dyDescent="0.25">
      <c r="A96" t="s">
        <v>24</v>
      </c>
      <c r="B96" s="12">
        <v>44994</v>
      </c>
      <c r="C96">
        <v>2</v>
      </c>
      <c r="D96" s="14" t="s">
        <v>110</v>
      </c>
      <c r="E96" s="14">
        <v>14</v>
      </c>
    </row>
    <row r="97" spans="1:5" x14ac:dyDescent="0.25">
      <c r="A97" t="s">
        <v>24</v>
      </c>
      <c r="B97" s="12">
        <v>44994</v>
      </c>
      <c r="C97">
        <v>2</v>
      </c>
      <c r="D97" s="14" t="s">
        <v>85</v>
      </c>
      <c r="E97" s="14">
        <v>8</v>
      </c>
    </row>
    <row r="98" spans="1:5" x14ac:dyDescent="0.25">
      <c r="A98" t="s">
        <v>24</v>
      </c>
      <c r="B98" s="12">
        <v>44994</v>
      </c>
      <c r="C98">
        <v>2</v>
      </c>
      <c r="D98" s="14" t="s">
        <v>86</v>
      </c>
      <c r="E98" s="14">
        <v>6</v>
      </c>
    </row>
    <row r="99" spans="1:5" x14ac:dyDescent="0.25">
      <c r="A99" t="s">
        <v>24</v>
      </c>
      <c r="B99" s="12">
        <v>44994</v>
      </c>
      <c r="C99">
        <v>2</v>
      </c>
      <c r="D99" s="14" t="s">
        <v>122</v>
      </c>
      <c r="E99" s="14">
        <v>2</v>
      </c>
    </row>
    <row r="100" spans="1:5" x14ac:dyDescent="0.25">
      <c r="A100" t="s">
        <v>24</v>
      </c>
      <c r="B100" s="12">
        <v>44994</v>
      </c>
      <c r="C100">
        <v>2</v>
      </c>
      <c r="D100" s="14" t="s">
        <v>88</v>
      </c>
      <c r="E100" s="14">
        <v>1</v>
      </c>
    </row>
    <row r="101" spans="1:5" x14ac:dyDescent="0.25">
      <c r="A101" t="s">
        <v>24</v>
      </c>
      <c r="B101" s="12">
        <v>44994</v>
      </c>
      <c r="C101">
        <v>2</v>
      </c>
      <c r="D101" s="14" t="s">
        <v>112</v>
      </c>
      <c r="E101" s="14">
        <v>3</v>
      </c>
    </row>
    <row r="102" spans="1:5" x14ac:dyDescent="0.25">
      <c r="A102" t="s">
        <v>24</v>
      </c>
      <c r="B102" s="12">
        <v>44994</v>
      </c>
      <c r="C102">
        <v>2</v>
      </c>
      <c r="D102" s="14" t="s">
        <v>98</v>
      </c>
      <c r="E102" s="14">
        <v>5</v>
      </c>
    </row>
    <row r="103" spans="1:5" x14ac:dyDescent="0.25">
      <c r="A103" t="s">
        <v>24</v>
      </c>
      <c r="B103" s="12">
        <v>44994</v>
      </c>
      <c r="C103">
        <v>2</v>
      </c>
      <c r="D103" s="14" t="s">
        <v>89</v>
      </c>
      <c r="E103" s="14">
        <v>10</v>
      </c>
    </row>
    <row r="104" spans="1:5" x14ac:dyDescent="0.25">
      <c r="A104" t="s">
        <v>24</v>
      </c>
      <c r="B104" s="12">
        <v>44994</v>
      </c>
      <c r="C104">
        <v>2</v>
      </c>
      <c r="D104" s="14" t="s">
        <v>90</v>
      </c>
      <c r="E104" s="14">
        <v>5</v>
      </c>
    </row>
    <row r="105" spans="1:5" x14ac:dyDescent="0.25">
      <c r="A105" t="s">
        <v>24</v>
      </c>
      <c r="B105" s="12">
        <v>44994</v>
      </c>
      <c r="C105">
        <v>2</v>
      </c>
      <c r="D105" s="14" t="s">
        <v>123</v>
      </c>
      <c r="E105" s="14">
        <v>1</v>
      </c>
    </row>
    <row r="106" spans="1:5" x14ac:dyDescent="0.25">
      <c r="A106" t="s">
        <v>24</v>
      </c>
      <c r="B106" s="12">
        <v>44994</v>
      </c>
      <c r="C106">
        <v>2</v>
      </c>
      <c r="D106" s="14" t="s">
        <v>114</v>
      </c>
      <c r="E106" s="14">
        <v>1</v>
      </c>
    </row>
    <row r="107" spans="1:5" x14ac:dyDescent="0.25">
      <c r="A107" t="s">
        <v>24</v>
      </c>
      <c r="B107" s="12">
        <v>44994</v>
      </c>
      <c r="C107">
        <v>2</v>
      </c>
      <c r="D107" s="14" t="s">
        <v>124</v>
      </c>
      <c r="E107" s="14">
        <v>1</v>
      </c>
    </row>
    <row r="108" spans="1:5" x14ac:dyDescent="0.25">
      <c r="A108" t="s">
        <v>24</v>
      </c>
      <c r="B108" s="12">
        <v>44994</v>
      </c>
      <c r="C108">
        <v>2</v>
      </c>
      <c r="D108" s="14" t="s">
        <v>94</v>
      </c>
      <c r="E108" s="14">
        <v>4</v>
      </c>
    </row>
    <row r="109" spans="1:5" x14ac:dyDescent="0.25">
      <c r="A109" t="s">
        <v>24</v>
      </c>
      <c r="B109" s="12">
        <v>44994</v>
      </c>
      <c r="C109">
        <v>2</v>
      </c>
      <c r="D109" s="14" t="s">
        <v>125</v>
      </c>
      <c r="E109" s="14">
        <v>1</v>
      </c>
    </row>
    <row r="110" spans="1:5" x14ac:dyDescent="0.25">
      <c r="A110" t="s">
        <v>24</v>
      </c>
      <c r="B110" s="12">
        <v>44994</v>
      </c>
      <c r="C110">
        <v>2</v>
      </c>
      <c r="D110" s="14" t="s">
        <v>126</v>
      </c>
      <c r="E110" s="14">
        <v>1</v>
      </c>
    </row>
    <row r="111" spans="1:5" x14ac:dyDescent="0.25">
      <c r="A111" t="s">
        <v>24</v>
      </c>
      <c r="B111" s="12">
        <v>44994</v>
      </c>
      <c r="C111">
        <v>2</v>
      </c>
      <c r="D111" s="14" t="s">
        <v>127</v>
      </c>
      <c r="E111" s="14">
        <v>2</v>
      </c>
    </row>
    <row r="112" spans="1:5" x14ac:dyDescent="0.25">
      <c r="A112" t="s">
        <v>31</v>
      </c>
      <c r="B112" s="12">
        <v>44987</v>
      </c>
      <c r="C112">
        <v>1</v>
      </c>
      <c r="D112" s="14" t="s">
        <v>128</v>
      </c>
      <c r="E112" s="14">
        <v>1</v>
      </c>
    </row>
    <row r="113" spans="1:5" x14ac:dyDescent="0.25">
      <c r="A113" t="s">
        <v>31</v>
      </c>
      <c r="B113" s="12">
        <v>44987</v>
      </c>
      <c r="C113">
        <v>1</v>
      </c>
      <c r="D113" s="14" t="s">
        <v>72</v>
      </c>
      <c r="E113" s="14">
        <v>5</v>
      </c>
    </row>
    <row r="114" spans="1:5" x14ac:dyDescent="0.25">
      <c r="A114" t="s">
        <v>31</v>
      </c>
      <c r="B114" s="12">
        <v>44987</v>
      </c>
      <c r="C114">
        <v>1</v>
      </c>
      <c r="D114" s="14" t="s">
        <v>129</v>
      </c>
      <c r="E114" s="14">
        <v>4</v>
      </c>
    </row>
    <row r="115" spans="1:5" x14ac:dyDescent="0.25">
      <c r="A115" t="s">
        <v>31</v>
      </c>
      <c r="B115" s="12">
        <v>44987</v>
      </c>
      <c r="C115">
        <v>1</v>
      </c>
      <c r="D115" s="14" t="s">
        <v>74</v>
      </c>
      <c r="E115" s="14">
        <v>1</v>
      </c>
    </row>
    <row r="116" spans="1:5" x14ac:dyDescent="0.25">
      <c r="A116" t="s">
        <v>31</v>
      </c>
      <c r="B116" s="12">
        <v>44987</v>
      </c>
      <c r="C116">
        <v>1</v>
      </c>
      <c r="D116" s="14" t="s">
        <v>78</v>
      </c>
      <c r="E116" s="14">
        <v>2</v>
      </c>
    </row>
    <row r="117" spans="1:5" x14ac:dyDescent="0.25">
      <c r="A117" t="s">
        <v>31</v>
      </c>
      <c r="B117" s="12">
        <v>44987</v>
      </c>
      <c r="C117">
        <v>1</v>
      </c>
      <c r="D117" s="14" t="s">
        <v>79</v>
      </c>
      <c r="E117" s="14">
        <v>4</v>
      </c>
    </row>
    <row r="118" spans="1:5" x14ac:dyDescent="0.25">
      <c r="A118" t="s">
        <v>31</v>
      </c>
      <c r="B118" s="12">
        <v>44987</v>
      </c>
      <c r="C118">
        <v>1</v>
      </c>
      <c r="D118" s="14" t="s">
        <v>80</v>
      </c>
      <c r="E118" s="14">
        <v>3</v>
      </c>
    </row>
    <row r="119" spans="1:5" x14ac:dyDescent="0.25">
      <c r="A119" t="s">
        <v>31</v>
      </c>
      <c r="B119" s="12">
        <v>44987</v>
      </c>
      <c r="C119">
        <v>1</v>
      </c>
      <c r="D119" s="14" t="s">
        <v>130</v>
      </c>
      <c r="E119" s="14">
        <v>1</v>
      </c>
    </row>
    <row r="120" spans="1:5" x14ac:dyDescent="0.25">
      <c r="A120" t="s">
        <v>31</v>
      </c>
      <c r="B120" s="12">
        <v>44987</v>
      </c>
      <c r="C120">
        <v>1</v>
      </c>
      <c r="D120" s="14" t="s">
        <v>106</v>
      </c>
      <c r="E120" s="14">
        <v>2</v>
      </c>
    </row>
    <row r="121" spans="1:5" x14ac:dyDescent="0.25">
      <c r="A121" t="s">
        <v>31</v>
      </c>
      <c r="B121" s="12">
        <v>44987</v>
      </c>
      <c r="C121">
        <v>1</v>
      </c>
      <c r="D121" s="14" t="s">
        <v>107</v>
      </c>
      <c r="E121" s="14">
        <v>3</v>
      </c>
    </row>
    <row r="122" spans="1:5" x14ac:dyDescent="0.25">
      <c r="A122" t="s">
        <v>31</v>
      </c>
      <c r="B122" s="12">
        <v>44987</v>
      </c>
      <c r="C122">
        <v>1</v>
      </c>
      <c r="D122" s="14" t="s">
        <v>83</v>
      </c>
      <c r="E122" s="14">
        <v>9</v>
      </c>
    </row>
    <row r="123" spans="1:5" x14ac:dyDescent="0.25">
      <c r="A123" t="s">
        <v>31</v>
      </c>
      <c r="B123" s="12">
        <v>44987</v>
      </c>
      <c r="C123">
        <v>1</v>
      </c>
      <c r="D123" s="14" t="s">
        <v>121</v>
      </c>
      <c r="E123" s="14">
        <v>1</v>
      </c>
    </row>
    <row r="124" spans="1:5" x14ac:dyDescent="0.25">
      <c r="A124" t="s">
        <v>31</v>
      </c>
      <c r="B124" s="12">
        <v>44987</v>
      </c>
      <c r="C124">
        <v>1</v>
      </c>
      <c r="D124" s="14" t="s">
        <v>84</v>
      </c>
      <c r="E124" s="14">
        <v>1</v>
      </c>
    </row>
    <row r="125" spans="1:5" x14ac:dyDescent="0.25">
      <c r="A125" t="s">
        <v>31</v>
      </c>
      <c r="B125" s="12">
        <v>44987</v>
      </c>
      <c r="C125">
        <v>1</v>
      </c>
      <c r="D125" s="14" t="s">
        <v>86</v>
      </c>
      <c r="E125" s="14">
        <v>76</v>
      </c>
    </row>
    <row r="126" spans="1:5" x14ac:dyDescent="0.25">
      <c r="A126" t="s">
        <v>31</v>
      </c>
      <c r="B126" s="12">
        <v>44987</v>
      </c>
      <c r="C126">
        <v>1</v>
      </c>
      <c r="D126" s="14" t="s">
        <v>111</v>
      </c>
      <c r="E126" s="14">
        <v>1</v>
      </c>
    </row>
    <row r="127" spans="1:5" x14ac:dyDescent="0.25">
      <c r="A127" t="s">
        <v>31</v>
      </c>
      <c r="B127" s="12">
        <v>44987</v>
      </c>
      <c r="C127">
        <v>1</v>
      </c>
      <c r="D127" s="14" t="s">
        <v>88</v>
      </c>
      <c r="E127" s="14">
        <v>5</v>
      </c>
    </row>
    <row r="128" spans="1:5" x14ac:dyDescent="0.25">
      <c r="A128" t="s">
        <v>31</v>
      </c>
      <c r="B128" s="12">
        <v>44987</v>
      </c>
      <c r="C128">
        <v>1</v>
      </c>
      <c r="D128" s="14" t="s">
        <v>89</v>
      </c>
      <c r="E128" s="14">
        <v>16</v>
      </c>
    </row>
    <row r="129" spans="1:5" x14ac:dyDescent="0.25">
      <c r="A129" t="s">
        <v>31</v>
      </c>
      <c r="B129" s="12">
        <v>44987</v>
      </c>
      <c r="C129">
        <v>1</v>
      </c>
      <c r="D129" s="14" t="s">
        <v>90</v>
      </c>
      <c r="E129" s="14">
        <v>2</v>
      </c>
    </row>
    <row r="130" spans="1:5" x14ac:dyDescent="0.25">
      <c r="A130" t="s">
        <v>31</v>
      </c>
      <c r="B130" s="12">
        <v>44987</v>
      </c>
      <c r="C130">
        <v>1</v>
      </c>
      <c r="D130" s="14" t="s">
        <v>91</v>
      </c>
      <c r="E130" s="14">
        <v>5</v>
      </c>
    </row>
    <row r="131" spans="1:5" x14ac:dyDescent="0.25">
      <c r="A131" t="s">
        <v>31</v>
      </c>
      <c r="B131" s="12">
        <v>44987</v>
      </c>
      <c r="C131">
        <v>1</v>
      </c>
      <c r="D131" s="14" t="s">
        <v>124</v>
      </c>
      <c r="E131" s="14">
        <v>1</v>
      </c>
    </row>
    <row r="132" spans="1:5" x14ac:dyDescent="0.25">
      <c r="A132" t="s">
        <v>31</v>
      </c>
      <c r="B132" s="12">
        <v>44987</v>
      </c>
      <c r="C132">
        <v>1</v>
      </c>
      <c r="D132" s="14" t="s">
        <v>131</v>
      </c>
      <c r="E132" s="14">
        <v>1</v>
      </c>
    </row>
    <row r="133" spans="1:5" x14ac:dyDescent="0.25">
      <c r="A133" t="s">
        <v>31</v>
      </c>
      <c r="B133" s="12">
        <v>44987</v>
      </c>
      <c r="C133">
        <v>1</v>
      </c>
      <c r="D133" s="14" t="s">
        <v>132</v>
      </c>
      <c r="E133" s="14">
        <v>1</v>
      </c>
    </row>
    <row r="134" spans="1:5" x14ac:dyDescent="0.25">
      <c r="A134" t="s">
        <v>31</v>
      </c>
      <c r="B134" s="12">
        <v>44987</v>
      </c>
      <c r="C134">
        <v>1</v>
      </c>
      <c r="D134" s="14" t="s">
        <v>94</v>
      </c>
      <c r="E134" s="14">
        <v>1</v>
      </c>
    </row>
    <row r="135" spans="1:5" x14ac:dyDescent="0.25">
      <c r="A135" t="s">
        <v>31</v>
      </c>
      <c r="B135" s="12">
        <v>44987</v>
      </c>
      <c r="C135">
        <v>1</v>
      </c>
      <c r="D135" s="14" t="s">
        <v>127</v>
      </c>
      <c r="E135" s="14">
        <v>1</v>
      </c>
    </row>
    <row r="136" spans="1:5" x14ac:dyDescent="0.25">
      <c r="A136" t="s">
        <v>31</v>
      </c>
      <c r="B136" s="12">
        <v>44987</v>
      </c>
      <c r="C136">
        <v>2</v>
      </c>
      <c r="D136" s="14" t="s">
        <v>133</v>
      </c>
      <c r="E136" s="14">
        <v>1</v>
      </c>
    </row>
    <row r="137" spans="1:5" x14ac:dyDescent="0.25">
      <c r="A137" t="s">
        <v>31</v>
      </c>
      <c r="B137" s="12">
        <v>44987</v>
      </c>
      <c r="C137">
        <v>2</v>
      </c>
      <c r="D137" s="14" t="s">
        <v>72</v>
      </c>
      <c r="E137" s="14">
        <v>5</v>
      </c>
    </row>
    <row r="138" spans="1:5" x14ac:dyDescent="0.25">
      <c r="A138" t="s">
        <v>31</v>
      </c>
      <c r="B138" s="12">
        <v>44987</v>
      </c>
      <c r="C138">
        <v>2</v>
      </c>
      <c r="D138" s="14" t="s">
        <v>129</v>
      </c>
      <c r="E138" s="14">
        <v>1</v>
      </c>
    </row>
    <row r="139" spans="1:5" x14ac:dyDescent="0.25">
      <c r="A139" t="s">
        <v>31</v>
      </c>
      <c r="B139" s="12">
        <v>44987</v>
      </c>
      <c r="C139">
        <v>2</v>
      </c>
      <c r="D139" s="14" t="s">
        <v>96</v>
      </c>
      <c r="E139" s="14">
        <v>1</v>
      </c>
    </row>
    <row r="140" spans="1:5" x14ac:dyDescent="0.25">
      <c r="A140" t="s">
        <v>31</v>
      </c>
      <c r="B140" s="12">
        <v>44987</v>
      </c>
      <c r="C140">
        <v>2</v>
      </c>
      <c r="D140" s="14" t="s">
        <v>74</v>
      </c>
      <c r="E140" s="14">
        <v>3</v>
      </c>
    </row>
    <row r="141" spans="1:5" x14ac:dyDescent="0.25">
      <c r="A141" t="s">
        <v>31</v>
      </c>
      <c r="B141" s="12">
        <v>44987</v>
      </c>
      <c r="C141">
        <v>2</v>
      </c>
      <c r="D141" s="14" t="s">
        <v>78</v>
      </c>
      <c r="E141" s="14">
        <v>4</v>
      </c>
    </row>
    <row r="142" spans="1:5" x14ac:dyDescent="0.25">
      <c r="A142" t="s">
        <v>31</v>
      </c>
      <c r="B142" s="12">
        <v>44987</v>
      </c>
      <c r="C142">
        <v>2</v>
      </c>
      <c r="D142" s="14" t="s">
        <v>120</v>
      </c>
      <c r="E142" s="14">
        <v>1</v>
      </c>
    </row>
    <row r="143" spans="1:5" x14ac:dyDescent="0.25">
      <c r="A143" t="s">
        <v>31</v>
      </c>
      <c r="B143" s="12">
        <v>44987</v>
      </c>
      <c r="C143">
        <v>2</v>
      </c>
      <c r="D143" s="14" t="s">
        <v>79</v>
      </c>
      <c r="E143" s="14">
        <v>5</v>
      </c>
    </row>
    <row r="144" spans="1:5" x14ac:dyDescent="0.25">
      <c r="A144" t="s">
        <v>31</v>
      </c>
      <c r="B144" s="12">
        <v>44987</v>
      </c>
      <c r="C144">
        <v>2</v>
      </c>
      <c r="D144" s="14" t="s">
        <v>80</v>
      </c>
      <c r="E144" s="14">
        <v>1</v>
      </c>
    </row>
    <row r="145" spans="1:5" x14ac:dyDescent="0.25">
      <c r="A145" t="s">
        <v>31</v>
      </c>
      <c r="B145" s="12">
        <v>44987</v>
      </c>
      <c r="C145">
        <v>2</v>
      </c>
      <c r="D145" s="14" t="s">
        <v>106</v>
      </c>
      <c r="E145" s="14">
        <v>3</v>
      </c>
    </row>
    <row r="146" spans="1:5" x14ac:dyDescent="0.25">
      <c r="A146" t="s">
        <v>31</v>
      </c>
      <c r="B146" s="12">
        <v>44987</v>
      </c>
      <c r="C146">
        <v>2</v>
      </c>
      <c r="D146" s="14" t="s">
        <v>107</v>
      </c>
      <c r="E146" s="14">
        <v>1</v>
      </c>
    </row>
    <row r="147" spans="1:5" x14ac:dyDescent="0.25">
      <c r="A147" t="s">
        <v>31</v>
      </c>
      <c r="B147" s="12">
        <v>44987</v>
      </c>
      <c r="C147">
        <v>2</v>
      </c>
      <c r="D147" s="14" t="s">
        <v>83</v>
      </c>
      <c r="E147" s="14">
        <v>14</v>
      </c>
    </row>
    <row r="148" spans="1:5" x14ac:dyDescent="0.25">
      <c r="A148" t="s">
        <v>31</v>
      </c>
      <c r="B148" s="12">
        <v>44987</v>
      </c>
      <c r="C148">
        <v>2</v>
      </c>
      <c r="D148" s="14" t="s">
        <v>108</v>
      </c>
      <c r="E148" s="14">
        <v>1</v>
      </c>
    </row>
    <row r="149" spans="1:5" x14ac:dyDescent="0.25">
      <c r="A149" t="s">
        <v>31</v>
      </c>
      <c r="B149" s="12">
        <v>44987</v>
      </c>
      <c r="C149">
        <v>2</v>
      </c>
      <c r="D149" s="14" t="s">
        <v>121</v>
      </c>
      <c r="E149" s="14">
        <v>2</v>
      </c>
    </row>
    <row r="150" spans="1:5" x14ac:dyDescent="0.25">
      <c r="A150" t="s">
        <v>31</v>
      </c>
      <c r="B150" s="12">
        <v>44987</v>
      </c>
      <c r="C150">
        <v>2</v>
      </c>
      <c r="D150" s="14" t="s">
        <v>86</v>
      </c>
      <c r="E150" s="14">
        <v>82</v>
      </c>
    </row>
    <row r="151" spans="1:5" x14ac:dyDescent="0.25">
      <c r="A151" t="s">
        <v>31</v>
      </c>
      <c r="B151" s="12">
        <v>44987</v>
      </c>
      <c r="C151">
        <v>2</v>
      </c>
      <c r="D151" s="14" t="s">
        <v>111</v>
      </c>
      <c r="E151" s="14">
        <v>2</v>
      </c>
    </row>
    <row r="152" spans="1:5" x14ac:dyDescent="0.25">
      <c r="A152" t="s">
        <v>31</v>
      </c>
      <c r="B152" s="12">
        <v>44987</v>
      </c>
      <c r="C152">
        <v>2</v>
      </c>
      <c r="D152" s="14" t="s">
        <v>88</v>
      </c>
      <c r="E152" s="14">
        <v>2</v>
      </c>
    </row>
    <row r="153" spans="1:5" x14ac:dyDescent="0.25">
      <c r="A153" t="s">
        <v>31</v>
      </c>
      <c r="B153" s="12">
        <v>44987</v>
      </c>
      <c r="C153">
        <v>2</v>
      </c>
      <c r="D153" s="14" t="s">
        <v>89</v>
      </c>
      <c r="E153" s="14">
        <v>9</v>
      </c>
    </row>
    <row r="154" spans="1:5" x14ac:dyDescent="0.25">
      <c r="A154" t="s">
        <v>31</v>
      </c>
      <c r="B154" s="12">
        <v>44987</v>
      </c>
      <c r="C154">
        <v>2</v>
      </c>
      <c r="D154" s="14" t="s">
        <v>90</v>
      </c>
      <c r="E154" s="14">
        <v>4</v>
      </c>
    </row>
    <row r="155" spans="1:5" x14ac:dyDescent="0.25">
      <c r="A155" t="s">
        <v>31</v>
      </c>
      <c r="B155" s="12">
        <v>44987</v>
      </c>
      <c r="C155">
        <v>2</v>
      </c>
      <c r="D155" s="14" t="s">
        <v>91</v>
      </c>
      <c r="E155" s="14">
        <v>2</v>
      </c>
    </row>
    <row r="156" spans="1:5" x14ac:dyDescent="0.25">
      <c r="A156" t="s">
        <v>31</v>
      </c>
      <c r="B156" s="12">
        <v>44987</v>
      </c>
      <c r="C156">
        <v>2</v>
      </c>
      <c r="D156" s="14" t="s">
        <v>124</v>
      </c>
      <c r="E156" s="14">
        <v>2</v>
      </c>
    </row>
    <row r="157" spans="1:5" x14ac:dyDescent="0.25">
      <c r="A157" t="s">
        <v>31</v>
      </c>
      <c r="B157" s="12">
        <v>44987</v>
      </c>
      <c r="C157">
        <v>2</v>
      </c>
      <c r="D157" s="14" t="s">
        <v>132</v>
      </c>
      <c r="E157" s="14">
        <v>1</v>
      </c>
    </row>
    <row r="158" spans="1:5" x14ac:dyDescent="0.25">
      <c r="A158" t="s">
        <v>31</v>
      </c>
      <c r="B158" s="12">
        <v>44987</v>
      </c>
      <c r="C158">
        <v>2</v>
      </c>
      <c r="D158" s="14" t="s">
        <v>134</v>
      </c>
      <c r="E158" s="14">
        <v>1</v>
      </c>
    </row>
    <row r="159" spans="1:5" x14ac:dyDescent="0.25">
      <c r="A159" t="s">
        <v>31</v>
      </c>
      <c r="B159" s="12">
        <v>44987</v>
      </c>
      <c r="C159">
        <v>2</v>
      </c>
      <c r="D159" s="14" t="s">
        <v>135</v>
      </c>
      <c r="E159" s="14">
        <v>1</v>
      </c>
    </row>
    <row r="160" spans="1:5" x14ac:dyDescent="0.25">
      <c r="A160" t="s">
        <v>31</v>
      </c>
      <c r="B160" s="12">
        <v>44987</v>
      </c>
      <c r="C160">
        <v>2</v>
      </c>
      <c r="D160" s="14" t="s">
        <v>127</v>
      </c>
      <c r="E160" s="14">
        <v>1</v>
      </c>
    </row>
    <row r="161" spans="1:5" x14ac:dyDescent="0.25">
      <c r="A161" t="s">
        <v>35</v>
      </c>
      <c r="B161" s="12">
        <v>44994</v>
      </c>
      <c r="C161">
        <v>1</v>
      </c>
      <c r="D161" s="14" t="s">
        <v>72</v>
      </c>
      <c r="E161" s="14">
        <v>1</v>
      </c>
    </row>
    <row r="162" spans="1:5" x14ac:dyDescent="0.25">
      <c r="A162" t="s">
        <v>35</v>
      </c>
      <c r="B162" s="12">
        <v>44994</v>
      </c>
      <c r="C162">
        <v>1</v>
      </c>
      <c r="D162" s="14" t="s">
        <v>136</v>
      </c>
      <c r="E162" s="14">
        <v>1</v>
      </c>
    </row>
    <row r="163" spans="1:5" x14ac:dyDescent="0.25">
      <c r="A163" t="s">
        <v>35</v>
      </c>
      <c r="B163" s="12">
        <v>44994</v>
      </c>
      <c r="C163">
        <v>1</v>
      </c>
      <c r="D163" s="14" t="s">
        <v>74</v>
      </c>
      <c r="E163" s="14">
        <v>6</v>
      </c>
    </row>
    <row r="164" spans="1:5" x14ac:dyDescent="0.25">
      <c r="A164" t="s">
        <v>35</v>
      </c>
      <c r="B164" s="12">
        <v>44994</v>
      </c>
      <c r="C164">
        <v>1</v>
      </c>
      <c r="D164" s="14" t="s">
        <v>137</v>
      </c>
      <c r="E164" s="14">
        <v>1</v>
      </c>
    </row>
    <row r="165" spans="1:5" x14ac:dyDescent="0.25">
      <c r="A165" t="s">
        <v>35</v>
      </c>
      <c r="B165" s="12">
        <v>44994</v>
      </c>
      <c r="C165">
        <v>1</v>
      </c>
      <c r="D165" s="14" t="s">
        <v>138</v>
      </c>
      <c r="E165" s="14">
        <v>2</v>
      </c>
    </row>
    <row r="166" spans="1:5" x14ac:dyDescent="0.25">
      <c r="A166" t="s">
        <v>35</v>
      </c>
      <c r="B166" s="12">
        <v>44994</v>
      </c>
      <c r="C166">
        <v>1</v>
      </c>
      <c r="D166" s="14" t="s">
        <v>77</v>
      </c>
      <c r="E166" s="14">
        <v>5</v>
      </c>
    </row>
    <row r="167" spans="1:5" x14ac:dyDescent="0.25">
      <c r="A167" t="s">
        <v>35</v>
      </c>
      <c r="B167" s="12">
        <v>44994</v>
      </c>
      <c r="C167">
        <v>1</v>
      </c>
      <c r="D167" s="14" t="s">
        <v>78</v>
      </c>
      <c r="E167" s="14">
        <v>86</v>
      </c>
    </row>
    <row r="168" spans="1:5" x14ac:dyDescent="0.25">
      <c r="A168" t="s">
        <v>35</v>
      </c>
      <c r="B168" s="12">
        <v>44994</v>
      </c>
      <c r="C168">
        <v>1</v>
      </c>
      <c r="D168" s="14" t="s">
        <v>120</v>
      </c>
      <c r="E168" s="14">
        <v>1</v>
      </c>
    </row>
    <row r="169" spans="1:5" x14ac:dyDescent="0.25">
      <c r="A169" t="s">
        <v>35</v>
      </c>
      <c r="B169" s="12">
        <v>44994</v>
      </c>
      <c r="C169">
        <v>1</v>
      </c>
      <c r="D169" s="14" t="s">
        <v>104</v>
      </c>
      <c r="E169" s="14">
        <v>2</v>
      </c>
    </row>
    <row r="170" spans="1:5" x14ac:dyDescent="0.25">
      <c r="A170" t="s">
        <v>35</v>
      </c>
      <c r="B170" s="12">
        <v>44994</v>
      </c>
      <c r="C170">
        <v>1</v>
      </c>
      <c r="D170" s="14" t="s">
        <v>97</v>
      </c>
      <c r="E170" s="14">
        <v>3</v>
      </c>
    </row>
    <row r="171" spans="1:5" x14ac:dyDescent="0.25">
      <c r="A171" t="s">
        <v>35</v>
      </c>
      <c r="B171" s="12">
        <v>44994</v>
      </c>
      <c r="C171">
        <v>1</v>
      </c>
      <c r="D171" s="14" t="s">
        <v>82</v>
      </c>
      <c r="E171" s="14">
        <v>1</v>
      </c>
    </row>
    <row r="172" spans="1:5" x14ac:dyDescent="0.25">
      <c r="A172" t="s">
        <v>35</v>
      </c>
      <c r="B172" s="12">
        <v>44994</v>
      </c>
      <c r="C172">
        <v>1</v>
      </c>
      <c r="D172" s="14" t="s">
        <v>84</v>
      </c>
      <c r="E172" s="14">
        <v>5</v>
      </c>
    </row>
    <row r="173" spans="1:5" x14ac:dyDescent="0.25">
      <c r="A173" t="s">
        <v>35</v>
      </c>
      <c r="B173" s="12">
        <v>44994</v>
      </c>
      <c r="C173">
        <v>1</v>
      </c>
      <c r="D173" s="14" t="s">
        <v>86</v>
      </c>
      <c r="E173" s="14">
        <v>18</v>
      </c>
    </row>
    <row r="174" spans="1:5" x14ac:dyDescent="0.25">
      <c r="A174" t="s">
        <v>35</v>
      </c>
      <c r="B174" s="12">
        <v>44994</v>
      </c>
      <c r="C174">
        <v>1</v>
      </c>
      <c r="D174" s="14" t="s">
        <v>111</v>
      </c>
      <c r="E174" s="14">
        <v>1</v>
      </c>
    </row>
    <row r="175" spans="1:5" x14ac:dyDescent="0.25">
      <c r="A175" t="s">
        <v>35</v>
      </c>
      <c r="B175" s="12">
        <v>44994</v>
      </c>
      <c r="C175">
        <v>1</v>
      </c>
      <c r="D175" s="14" t="s">
        <v>87</v>
      </c>
      <c r="E175" s="14">
        <v>1</v>
      </c>
    </row>
    <row r="176" spans="1:5" x14ac:dyDescent="0.25">
      <c r="A176" t="s">
        <v>35</v>
      </c>
      <c r="B176" s="12">
        <v>44994</v>
      </c>
      <c r="C176">
        <v>1</v>
      </c>
      <c r="D176" s="14" t="s">
        <v>88</v>
      </c>
      <c r="E176" s="14">
        <v>1</v>
      </c>
    </row>
    <row r="177" spans="1:5" x14ac:dyDescent="0.25">
      <c r="A177" t="s">
        <v>35</v>
      </c>
      <c r="B177" s="12">
        <v>44994</v>
      </c>
      <c r="C177">
        <v>1</v>
      </c>
      <c r="D177" s="14" t="s">
        <v>89</v>
      </c>
      <c r="E177" s="14">
        <v>1</v>
      </c>
    </row>
    <row r="178" spans="1:5" x14ac:dyDescent="0.25">
      <c r="A178" t="s">
        <v>35</v>
      </c>
      <c r="B178" s="12">
        <v>44994</v>
      </c>
      <c r="C178">
        <v>1</v>
      </c>
      <c r="D178" s="14" t="s">
        <v>90</v>
      </c>
      <c r="E178" s="14">
        <v>7</v>
      </c>
    </row>
    <row r="179" spans="1:5" x14ac:dyDescent="0.25">
      <c r="A179" t="s">
        <v>35</v>
      </c>
      <c r="B179" s="12">
        <v>44994</v>
      </c>
      <c r="C179">
        <v>1</v>
      </c>
      <c r="D179" s="14" t="s">
        <v>91</v>
      </c>
      <c r="E179" s="14">
        <v>2</v>
      </c>
    </row>
    <row r="180" spans="1:5" x14ac:dyDescent="0.25">
      <c r="A180" t="s">
        <v>35</v>
      </c>
      <c r="B180" s="12">
        <v>44994</v>
      </c>
      <c r="C180">
        <v>1</v>
      </c>
      <c r="D180" s="14" t="s">
        <v>99</v>
      </c>
      <c r="E180" s="14">
        <v>2</v>
      </c>
    </row>
    <row r="181" spans="1:5" x14ac:dyDescent="0.25">
      <c r="A181" t="s">
        <v>35</v>
      </c>
      <c r="B181" s="12">
        <v>44994</v>
      </c>
      <c r="C181">
        <v>1</v>
      </c>
      <c r="D181" s="14" t="s">
        <v>94</v>
      </c>
      <c r="E181" s="14">
        <v>2</v>
      </c>
    </row>
    <row r="182" spans="1:5" x14ac:dyDescent="0.25">
      <c r="A182" t="s">
        <v>35</v>
      </c>
      <c r="B182" s="12">
        <v>44994</v>
      </c>
      <c r="C182">
        <v>1</v>
      </c>
      <c r="D182" s="14" t="s">
        <v>116</v>
      </c>
      <c r="E182" s="14">
        <v>1</v>
      </c>
    </row>
    <row r="183" spans="1:5" x14ac:dyDescent="0.25">
      <c r="A183" t="s">
        <v>35</v>
      </c>
      <c r="B183" s="12">
        <v>44994</v>
      </c>
      <c r="C183">
        <v>1</v>
      </c>
      <c r="D183" s="14" t="s">
        <v>139</v>
      </c>
      <c r="E183" s="14">
        <v>1</v>
      </c>
    </row>
    <row r="184" spans="1:5" x14ac:dyDescent="0.25">
      <c r="A184" t="s">
        <v>35</v>
      </c>
      <c r="B184" s="12">
        <v>44994</v>
      </c>
      <c r="C184">
        <v>2</v>
      </c>
      <c r="D184" s="14" t="s">
        <v>140</v>
      </c>
      <c r="E184" s="14">
        <v>1</v>
      </c>
    </row>
    <row r="185" spans="1:5" x14ac:dyDescent="0.25">
      <c r="A185" t="s">
        <v>35</v>
      </c>
      <c r="B185" s="12">
        <v>44994</v>
      </c>
      <c r="C185">
        <v>2</v>
      </c>
      <c r="D185" s="14" t="s">
        <v>72</v>
      </c>
      <c r="E185" s="14">
        <v>2</v>
      </c>
    </row>
    <row r="186" spans="1:5" x14ac:dyDescent="0.25">
      <c r="A186" t="s">
        <v>35</v>
      </c>
      <c r="B186" s="12">
        <v>44994</v>
      </c>
      <c r="C186">
        <v>2</v>
      </c>
      <c r="D186" s="14" t="s">
        <v>129</v>
      </c>
      <c r="E186" s="14">
        <v>1</v>
      </c>
    </row>
    <row r="187" spans="1:5" x14ac:dyDescent="0.25">
      <c r="A187" t="s">
        <v>35</v>
      </c>
      <c r="B187" s="12">
        <v>44994</v>
      </c>
      <c r="C187">
        <v>2</v>
      </c>
      <c r="D187" s="14" t="s">
        <v>136</v>
      </c>
      <c r="E187" s="14">
        <v>2</v>
      </c>
    </row>
    <row r="188" spans="1:5" x14ac:dyDescent="0.25">
      <c r="A188" t="s">
        <v>35</v>
      </c>
      <c r="B188" s="12">
        <v>44994</v>
      </c>
      <c r="C188">
        <v>2</v>
      </c>
      <c r="D188" s="14" t="s">
        <v>95</v>
      </c>
      <c r="E188" s="14">
        <v>3</v>
      </c>
    </row>
    <row r="189" spans="1:5" x14ac:dyDescent="0.25">
      <c r="A189" t="s">
        <v>35</v>
      </c>
      <c r="B189" s="12">
        <v>44994</v>
      </c>
      <c r="C189">
        <v>2</v>
      </c>
      <c r="D189" s="14" t="s">
        <v>74</v>
      </c>
      <c r="E189" s="14">
        <v>5</v>
      </c>
    </row>
    <row r="190" spans="1:5" x14ac:dyDescent="0.25">
      <c r="A190" t="s">
        <v>35</v>
      </c>
      <c r="B190" s="12">
        <v>44994</v>
      </c>
      <c r="C190">
        <v>2</v>
      </c>
      <c r="D190" s="14" t="s">
        <v>137</v>
      </c>
      <c r="E190" s="14">
        <v>1</v>
      </c>
    </row>
    <row r="191" spans="1:5" x14ac:dyDescent="0.25">
      <c r="A191" t="s">
        <v>35</v>
      </c>
      <c r="B191" s="12">
        <v>44994</v>
      </c>
      <c r="C191">
        <v>2</v>
      </c>
      <c r="D191" s="14" t="s">
        <v>138</v>
      </c>
      <c r="E191" s="14">
        <v>2</v>
      </c>
    </row>
    <row r="192" spans="1:5" x14ac:dyDescent="0.25">
      <c r="A192" t="s">
        <v>35</v>
      </c>
      <c r="B192" s="12">
        <v>44994</v>
      </c>
      <c r="C192">
        <v>2</v>
      </c>
      <c r="D192" s="14" t="s">
        <v>77</v>
      </c>
      <c r="E192" s="14">
        <v>4</v>
      </c>
    </row>
    <row r="193" spans="1:5" x14ac:dyDescent="0.25">
      <c r="A193" t="s">
        <v>35</v>
      </c>
      <c r="B193" s="12">
        <v>44994</v>
      </c>
      <c r="C193">
        <v>2</v>
      </c>
      <c r="D193" s="14" t="s">
        <v>78</v>
      </c>
      <c r="E193" s="14">
        <v>76</v>
      </c>
    </row>
    <row r="194" spans="1:5" x14ac:dyDescent="0.25">
      <c r="A194" t="s">
        <v>35</v>
      </c>
      <c r="B194" s="12">
        <v>44994</v>
      </c>
      <c r="C194">
        <v>2</v>
      </c>
      <c r="D194" s="14" t="s">
        <v>97</v>
      </c>
      <c r="E194" s="14">
        <v>6</v>
      </c>
    </row>
    <row r="195" spans="1:5" x14ac:dyDescent="0.25">
      <c r="A195" t="s">
        <v>35</v>
      </c>
      <c r="B195" s="12">
        <v>44994</v>
      </c>
      <c r="C195">
        <v>2</v>
      </c>
      <c r="D195" s="14" t="s">
        <v>108</v>
      </c>
      <c r="E195" s="14">
        <v>1</v>
      </c>
    </row>
    <row r="196" spans="1:5" x14ac:dyDescent="0.25">
      <c r="A196" t="s">
        <v>35</v>
      </c>
      <c r="B196" s="12">
        <v>44994</v>
      </c>
      <c r="C196">
        <v>2</v>
      </c>
      <c r="D196" s="14" t="s">
        <v>84</v>
      </c>
      <c r="E196" s="14">
        <v>6</v>
      </c>
    </row>
    <row r="197" spans="1:5" x14ac:dyDescent="0.25">
      <c r="A197" t="s">
        <v>35</v>
      </c>
      <c r="B197" s="12">
        <v>44994</v>
      </c>
      <c r="C197">
        <v>2</v>
      </c>
      <c r="D197" s="14" t="s">
        <v>86</v>
      </c>
      <c r="E197" s="14">
        <v>21</v>
      </c>
    </row>
    <row r="198" spans="1:5" x14ac:dyDescent="0.25">
      <c r="A198" t="s">
        <v>35</v>
      </c>
      <c r="B198" s="12">
        <v>44994</v>
      </c>
      <c r="C198">
        <v>2</v>
      </c>
      <c r="D198" s="14" t="s">
        <v>141</v>
      </c>
      <c r="E198" s="14">
        <v>1</v>
      </c>
    </row>
    <row r="199" spans="1:5" x14ac:dyDescent="0.25">
      <c r="A199" t="s">
        <v>35</v>
      </c>
      <c r="B199" s="12">
        <v>44994</v>
      </c>
      <c r="C199">
        <v>2</v>
      </c>
      <c r="D199" s="14" t="s">
        <v>111</v>
      </c>
      <c r="E199" s="14">
        <v>1</v>
      </c>
    </row>
    <row r="200" spans="1:5" x14ac:dyDescent="0.25">
      <c r="A200" t="s">
        <v>35</v>
      </c>
      <c r="B200" s="12">
        <v>44994</v>
      </c>
      <c r="C200">
        <v>2</v>
      </c>
      <c r="D200" s="14" t="s">
        <v>87</v>
      </c>
      <c r="E200" s="14">
        <v>1</v>
      </c>
    </row>
    <row r="201" spans="1:5" x14ac:dyDescent="0.25">
      <c r="A201" t="s">
        <v>35</v>
      </c>
      <c r="B201" s="12">
        <v>44994</v>
      </c>
      <c r="C201">
        <v>2</v>
      </c>
      <c r="D201" s="14" t="s">
        <v>142</v>
      </c>
      <c r="E201" s="14">
        <v>1</v>
      </c>
    </row>
    <row r="202" spans="1:5" x14ac:dyDescent="0.25">
      <c r="A202" t="s">
        <v>35</v>
      </c>
      <c r="B202" s="12">
        <v>44994</v>
      </c>
      <c r="C202">
        <v>2</v>
      </c>
      <c r="D202" s="14" t="s">
        <v>90</v>
      </c>
      <c r="E202" s="14">
        <v>5</v>
      </c>
    </row>
    <row r="203" spans="1:5" x14ac:dyDescent="0.25">
      <c r="A203" t="s">
        <v>35</v>
      </c>
      <c r="B203" s="12">
        <v>44994</v>
      </c>
      <c r="C203">
        <v>2</v>
      </c>
      <c r="D203" s="14" t="s">
        <v>94</v>
      </c>
      <c r="E203" s="14">
        <v>1</v>
      </c>
    </row>
    <row r="204" spans="1:5" x14ac:dyDescent="0.25">
      <c r="A204" t="s">
        <v>35</v>
      </c>
      <c r="B204" s="12">
        <v>44994</v>
      </c>
      <c r="C204">
        <v>2</v>
      </c>
      <c r="D204" s="14" t="s">
        <v>116</v>
      </c>
      <c r="E204" s="14">
        <v>1</v>
      </c>
    </row>
    <row r="205" spans="1:5" x14ac:dyDescent="0.25">
      <c r="A205" t="s">
        <v>21</v>
      </c>
      <c r="B205" s="12">
        <v>44995</v>
      </c>
      <c r="C205">
        <v>1</v>
      </c>
      <c r="D205" s="14" t="s">
        <v>140</v>
      </c>
      <c r="E205" s="14">
        <v>1</v>
      </c>
    </row>
    <row r="206" spans="1:5" x14ac:dyDescent="0.25">
      <c r="A206" t="s">
        <v>21</v>
      </c>
      <c r="B206" s="12">
        <v>44995</v>
      </c>
      <c r="C206">
        <v>1</v>
      </c>
      <c r="D206" s="14" t="s">
        <v>143</v>
      </c>
      <c r="E206" s="14">
        <v>2</v>
      </c>
    </row>
    <row r="207" spans="1:5" x14ac:dyDescent="0.25">
      <c r="A207" t="s">
        <v>21</v>
      </c>
      <c r="B207" s="12">
        <v>44995</v>
      </c>
      <c r="C207">
        <v>1</v>
      </c>
      <c r="D207" s="14" t="s">
        <v>144</v>
      </c>
      <c r="E207" s="14">
        <v>1</v>
      </c>
    </row>
    <row r="208" spans="1:5" x14ac:dyDescent="0.25">
      <c r="A208" t="s">
        <v>21</v>
      </c>
      <c r="B208" s="12">
        <v>44995</v>
      </c>
      <c r="C208">
        <v>1</v>
      </c>
      <c r="D208" s="14" t="s">
        <v>72</v>
      </c>
      <c r="E208" s="14">
        <v>5</v>
      </c>
    </row>
    <row r="209" spans="1:5" x14ac:dyDescent="0.25">
      <c r="A209" t="s">
        <v>21</v>
      </c>
      <c r="B209" s="12">
        <v>44995</v>
      </c>
      <c r="C209">
        <v>1</v>
      </c>
      <c r="D209" s="14" t="s">
        <v>95</v>
      </c>
      <c r="E209" s="14">
        <v>8</v>
      </c>
    </row>
    <row r="210" spans="1:5" x14ac:dyDescent="0.25">
      <c r="A210" t="s">
        <v>21</v>
      </c>
      <c r="B210" s="12">
        <v>44995</v>
      </c>
      <c r="C210">
        <v>1</v>
      </c>
      <c r="D210" s="14" t="s">
        <v>76</v>
      </c>
      <c r="E210" s="14">
        <v>25</v>
      </c>
    </row>
    <row r="211" spans="1:5" x14ac:dyDescent="0.25">
      <c r="A211" t="s">
        <v>21</v>
      </c>
      <c r="B211" s="12">
        <v>44995</v>
      </c>
      <c r="C211">
        <v>1</v>
      </c>
      <c r="D211" s="14" t="s">
        <v>77</v>
      </c>
      <c r="E211" s="14">
        <v>1</v>
      </c>
    </row>
    <row r="212" spans="1:5" x14ac:dyDescent="0.25">
      <c r="A212" t="s">
        <v>21</v>
      </c>
      <c r="B212" s="12">
        <v>44995</v>
      </c>
      <c r="C212">
        <v>1</v>
      </c>
      <c r="D212" s="14" t="s">
        <v>78</v>
      </c>
      <c r="E212" s="14">
        <v>20</v>
      </c>
    </row>
    <row r="213" spans="1:5" x14ac:dyDescent="0.25">
      <c r="A213" t="s">
        <v>21</v>
      </c>
      <c r="B213" s="12">
        <v>44995</v>
      </c>
      <c r="C213">
        <v>1</v>
      </c>
      <c r="D213" s="14" t="s">
        <v>119</v>
      </c>
      <c r="E213" s="14">
        <v>1</v>
      </c>
    </row>
    <row r="214" spans="1:5" x14ac:dyDescent="0.25">
      <c r="A214" t="s">
        <v>21</v>
      </c>
      <c r="B214" s="12">
        <v>44995</v>
      </c>
      <c r="C214">
        <v>1</v>
      </c>
      <c r="D214" s="14" t="s">
        <v>79</v>
      </c>
      <c r="E214" s="14">
        <v>3</v>
      </c>
    </row>
    <row r="215" spans="1:5" x14ac:dyDescent="0.25">
      <c r="A215" t="s">
        <v>21</v>
      </c>
      <c r="B215" s="12">
        <v>44995</v>
      </c>
      <c r="C215">
        <v>1</v>
      </c>
      <c r="D215" s="14" t="s">
        <v>97</v>
      </c>
      <c r="E215" s="14">
        <v>1</v>
      </c>
    </row>
    <row r="216" spans="1:5" x14ac:dyDescent="0.25">
      <c r="A216" t="s">
        <v>21</v>
      </c>
      <c r="B216" s="12">
        <v>44995</v>
      </c>
      <c r="C216">
        <v>1</v>
      </c>
      <c r="D216" s="14" t="s">
        <v>105</v>
      </c>
      <c r="E216" s="14">
        <v>1</v>
      </c>
    </row>
    <row r="217" spans="1:5" x14ac:dyDescent="0.25">
      <c r="A217" t="s">
        <v>21</v>
      </c>
      <c r="B217" s="12">
        <v>44995</v>
      </c>
      <c r="C217">
        <v>1</v>
      </c>
      <c r="D217" s="14" t="s">
        <v>83</v>
      </c>
      <c r="E217" s="14">
        <v>2</v>
      </c>
    </row>
    <row r="218" spans="1:5" x14ac:dyDescent="0.25">
      <c r="A218" t="s">
        <v>21</v>
      </c>
      <c r="B218" s="12">
        <v>44995</v>
      </c>
      <c r="C218">
        <v>1</v>
      </c>
      <c r="D218" s="14" t="s">
        <v>108</v>
      </c>
      <c r="E218" s="14">
        <v>2</v>
      </c>
    </row>
    <row r="219" spans="1:5" x14ac:dyDescent="0.25">
      <c r="A219" t="s">
        <v>21</v>
      </c>
      <c r="B219" s="12">
        <v>44995</v>
      </c>
      <c r="C219">
        <v>1</v>
      </c>
      <c r="D219" s="14" t="s">
        <v>121</v>
      </c>
      <c r="E219" s="14">
        <v>6</v>
      </c>
    </row>
    <row r="220" spans="1:5" x14ac:dyDescent="0.25">
      <c r="A220" t="s">
        <v>21</v>
      </c>
      <c r="B220" s="12">
        <v>44995</v>
      </c>
      <c r="C220">
        <v>1</v>
      </c>
      <c r="D220" s="14" t="s">
        <v>86</v>
      </c>
      <c r="E220" s="14">
        <v>19</v>
      </c>
    </row>
    <row r="221" spans="1:5" x14ac:dyDescent="0.25">
      <c r="A221" t="s">
        <v>21</v>
      </c>
      <c r="B221" s="12">
        <v>44995</v>
      </c>
      <c r="C221">
        <v>1</v>
      </c>
      <c r="D221" s="14" t="s">
        <v>145</v>
      </c>
      <c r="E221" s="14">
        <v>1</v>
      </c>
    </row>
    <row r="222" spans="1:5" x14ac:dyDescent="0.25">
      <c r="A222" t="s">
        <v>21</v>
      </c>
      <c r="B222" s="12">
        <v>44995</v>
      </c>
      <c r="C222">
        <v>1</v>
      </c>
      <c r="D222" s="14" t="s">
        <v>146</v>
      </c>
      <c r="E222" s="14">
        <v>1</v>
      </c>
    </row>
    <row r="223" spans="1:5" x14ac:dyDescent="0.25">
      <c r="A223" t="s">
        <v>21</v>
      </c>
      <c r="B223" s="12">
        <v>44995</v>
      </c>
      <c r="C223">
        <v>1</v>
      </c>
      <c r="D223" s="14" t="s">
        <v>111</v>
      </c>
      <c r="E223" s="14">
        <v>5</v>
      </c>
    </row>
    <row r="224" spans="1:5" x14ac:dyDescent="0.25">
      <c r="A224" t="s">
        <v>21</v>
      </c>
      <c r="B224" s="12">
        <v>44995</v>
      </c>
      <c r="C224">
        <v>1</v>
      </c>
      <c r="D224" s="14" t="s">
        <v>147</v>
      </c>
      <c r="E224" s="14">
        <v>1</v>
      </c>
    </row>
    <row r="225" spans="1:5" x14ac:dyDescent="0.25">
      <c r="A225" t="s">
        <v>21</v>
      </c>
      <c r="B225" s="12">
        <v>44995</v>
      </c>
      <c r="C225">
        <v>1</v>
      </c>
      <c r="D225" s="14" t="s">
        <v>148</v>
      </c>
      <c r="E225" s="14">
        <v>1</v>
      </c>
    </row>
    <row r="226" spans="1:5" x14ac:dyDescent="0.25">
      <c r="A226" t="s">
        <v>21</v>
      </c>
      <c r="B226" s="12">
        <v>44995</v>
      </c>
      <c r="C226">
        <v>1</v>
      </c>
      <c r="D226" s="14" t="s">
        <v>149</v>
      </c>
      <c r="E226" s="14">
        <v>2</v>
      </c>
    </row>
    <row r="227" spans="1:5" x14ac:dyDescent="0.25">
      <c r="A227" t="s">
        <v>21</v>
      </c>
      <c r="B227" s="12">
        <v>44995</v>
      </c>
      <c r="C227">
        <v>1</v>
      </c>
      <c r="D227" s="14" t="s">
        <v>150</v>
      </c>
      <c r="E227" s="14">
        <v>1</v>
      </c>
    </row>
    <row r="228" spans="1:5" x14ac:dyDescent="0.25">
      <c r="A228" t="s">
        <v>21</v>
      </c>
      <c r="B228" s="12">
        <v>44995</v>
      </c>
      <c r="C228">
        <v>1</v>
      </c>
      <c r="D228" s="14" t="s">
        <v>98</v>
      </c>
      <c r="E228" s="14">
        <v>5</v>
      </c>
    </row>
    <row r="229" spans="1:5" x14ac:dyDescent="0.25">
      <c r="A229" t="s">
        <v>21</v>
      </c>
      <c r="B229" s="12">
        <v>44995</v>
      </c>
      <c r="C229">
        <v>1</v>
      </c>
      <c r="D229" s="14" t="s">
        <v>151</v>
      </c>
      <c r="E229" s="14">
        <v>1</v>
      </c>
    </row>
    <row r="230" spans="1:5" x14ac:dyDescent="0.25">
      <c r="A230" t="s">
        <v>21</v>
      </c>
      <c r="B230" s="12">
        <v>44995</v>
      </c>
      <c r="C230">
        <v>1</v>
      </c>
      <c r="D230" s="14" t="s">
        <v>113</v>
      </c>
      <c r="E230" s="14">
        <v>1</v>
      </c>
    </row>
    <row r="231" spans="1:5" x14ac:dyDescent="0.25">
      <c r="A231" t="s">
        <v>21</v>
      </c>
      <c r="B231" s="12">
        <v>44995</v>
      </c>
      <c r="C231">
        <v>1</v>
      </c>
      <c r="D231" s="14" t="s">
        <v>142</v>
      </c>
      <c r="E231" s="14">
        <v>2</v>
      </c>
    </row>
    <row r="232" spans="1:5" x14ac:dyDescent="0.25">
      <c r="A232" t="s">
        <v>21</v>
      </c>
      <c r="B232" s="12">
        <v>44995</v>
      </c>
      <c r="C232">
        <v>1</v>
      </c>
      <c r="D232" s="14" t="s">
        <v>90</v>
      </c>
      <c r="E232" s="14">
        <v>3</v>
      </c>
    </row>
    <row r="233" spans="1:5" x14ac:dyDescent="0.25">
      <c r="A233" t="s">
        <v>21</v>
      </c>
      <c r="B233" s="12">
        <v>44995</v>
      </c>
      <c r="C233">
        <v>1</v>
      </c>
      <c r="D233" s="14" t="s">
        <v>91</v>
      </c>
      <c r="E233" s="14">
        <v>1</v>
      </c>
    </row>
    <row r="234" spans="1:5" x14ac:dyDescent="0.25">
      <c r="A234" t="s">
        <v>21</v>
      </c>
      <c r="B234" s="12">
        <v>44995</v>
      </c>
      <c r="C234">
        <v>1</v>
      </c>
      <c r="D234" s="14" t="s">
        <v>114</v>
      </c>
      <c r="E234" s="14">
        <v>4</v>
      </c>
    </row>
    <row r="235" spans="1:5" x14ac:dyDescent="0.25">
      <c r="A235" t="s">
        <v>21</v>
      </c>
      <c r="B235" s="12">
        <v>44995</v>
      </c>
      <c r="C235">
        <v>1</v>
      </c>
      <c r="D235" s="14" t="s">
        <v>94</v>
      </c>
      <c r="E235" s="14">
        <v>2</v>
      </c>
    </row>
    <row r="236" spans="1:5" x14ac:dyDescent="0.25">
      <c r="A236" t="s">
        <v>21</v>
      </c>
      <c r="B236" s="12">
        <v>44995</v>
      </c>
      <c r="C236">
        <v>1</v>
      </c>
      <c r="D236" s="14" t="s">
        <v>134</v>
      </c>
      <c r="E236" s="14">
        <v>3</v>
      </c>
    </row>
    <row r="237" spans="1:5" x14ac:dyDescent="0.25">
      <c r="A237" t="s">
        <v>21</v>
      </c>
      <c r="B237" s="12">
        <v>44995</v>
      </c>
      <c r="C237">
        <v>1</v>
      </c>
      <c r="D237" s="14" t="s">
        <v>152</v>
      </c>
      <c r="E237" s="14">
        <v>3</v>
      </c>
    </row>
    <row r="238" spans="1:5" x14ac:dyDescent="0.25">
      <c r="A238" t="s">
        <v>21</v>
      </c>
      <c r="B238" s="12">
        <v>44995</v>
      </c>
      <c r="C238">
        <v>1</v>
      </c>
      <c r="D238" s="14" t="s">
        <v>153</v>
      </c>
      <c r="E238" s="14">
        <v>1</v>
      </c>
    </row>
    <row r="239" spans="1:5" x14ac:dyDescent="0.25">
      <c r="A239" t="s">
        <v>21</v>
      </c>
      <c r="B239" s="12">
        <v>44995</v>
      </c>
      <c r="C239">
        <v>1</v>
      </c>
      <c r="D239" s="14" t="s">
        <v>154</v>
      </c>
      <c r="E239" s="14">
        <v>1</v>
      </c>
    </row>
    <row r="240" spans="1:5" x14ac:dyDescent="0.25">
      <c r="A240" t="s">
        <v>21</v>
      </c>
      <c r="B240" s="12">
        <v>44995</v>
      </c>
      <c r="C240">
        <v>2</v>
      </c>
      <c r="D240" s="14" t="s">
        <v>155</v>
      </c>
      <c r="E240" s="14">
        <v>4</v>
      </c>
    </row>
    <row r="241" spans="1:5" x14ac:dyDescent="0.25">
      <c r="A241" t="s">
        <v>21</v>
      </c>
      <c r="B241" s="12">
        <v>44995</v>
      </c>
      <c r="C241">
        <v>2</v>
      </c>
      <c r="D241" s="14" t="s">
        <v>140</v>
      </c>
      <c r="E241" s="14">
        <v>1</v>
      </c>
    </row>
    <row r="242" spans="1:5" x14ac:dyDescent="0.25">
      <c r="A242" t="s">
        <v>21</v>
      </c>
      <c r="B242" s="12">
        <v>44995</v>
      </c>
      <c r="C242">
        <v>2</v>
      </c>
      <c r="D242" s="14" t="s">
        <v>72</v>
      </c>
      <c r="E242" s="14">
        <v>6</v>
      </c>
    </row>
    <row r="243" spans="1:5" x14ac:dyDescent="0.25">
      <c r="A243" t="s">
        <v>21</v>
      </c>
      <c r="B243" s="12">
        <v>44995</v>
      </c>
      <c r="C243">
        <v>2</v>
      </c>
      <c r="D243" s="14" t="s">
        <v>95</v>
      </c>
      <c r="E243" s="14">
        <v>10</v>
      </c>
    </row>
    <row r="244" spans="1:5" x14ac:dyDescent="0.25">
      <c r="A244" t="s">
        <v>21</v>
      </c>
      <c r="B244" s="12">
        <v>44995</v>
      </c>
      <c r="C244">
        <v>2</v>
      </c>
      <c r="D244" s="14" t="s">
        <v>156</v>
      </c>
      <c r="E244" s="14">
        <v>1</v>
      </c>
    </row>
    <row r="245" spans="1:5" x14ac:dyDescent="0.25">
      <c r="A245" t="s">
        <v>21</v>
      </c>
      <c r="B245" s="12">
        <v>44995</v>
      </c>
      <c r="C245">
        <v>2</v>
      </c>
      <c r="D245" s="14" t="s">
        <v>76</v>
      </c>
      <c r="E245" s="14">
        <v>15</v>
      </c>
    </row>
    <row r="246" spans="1:5" x14ac:dyDescent="0.25">
      <c r="A246" t="s">
        <v>21</v>
      </c>
      <c r="B246" s="12">
        <v>44995</v>
      </c>
      <c r="C246">
        <v>2</v>
      </c>
      <c r="D246" s="14" t="s">
        <v>78</v>
      </c>
      <c r="E246" s="14">
        <v>17</v>
      </c>
    </row>
    <row r="247" spans="1:5" x14ac:dyDescent="0.25">
      <c r="A247" t="s">
        <v>21</v>
      </c>
      <c r="B247" s="12">
        <v>44995</v>
      </c>
      <c r="C247">
        <v>2</v>
      </c>
      <c r="D247" s="14" t="s">
        <v>120</v>
      </c>
      <c r="E247" s="14">
        <v>1</v>
      </c>
    </row>
    <row r="248" spans="1:5" x14ac:dyDescent="0.25">
      <c r="A248" t="s">
        <v>21</v>
      </c>
      <c r="B248" s="12">
        <v>44995</v>
      </c>
      <c r="C248">
        <v>2</v>
      </c>
      <c r="D248" s="14" t="s">
        <v>79</v>
      </c>
      <c r="E248" s="14">
        <v>2</v>
      </c>
    </row>
    <row r="249" spans="1:5" x14ac:dyDescent="0.25">
      <c r="A249" t="s">
        <v>21</v>
      </c>
      <c r="B249" s="12">
        <v>44995</v>
      </c>
      <c r="C249">
        <v>2</v>
      </c>
      <c r="D249" s="14" t="s">
        <v>97</v>
      </c>
      <c r="E249" s="14">
        <v>2</v>
      </c>
    </row>
    <row r="250" spans="1:5" x14ac:dyDescent="0.25">
      <c r="A250" t="s">
        <v>21</v>
      </c>
      <c r="B250" s="12">
        <v>44995</v>
      </c>
      <c r="C250">
        <v>2</v>
      </c>
      <c r="D250" s="14" t="s">
        <v>82</v>
      </c>
      <c r="E250" s="14">
        <v>1</v>
      </c>
    </row>
    <row r="251" spans="1:5" x14ac:dyDescent="0.25">
      <c r="A251" t="s">
        <v>21</v>
      </c>
      <c r="B251" s="12">
        <v>44995</v>
      </c>
      <c r="C251">
        <v>2</v>
      </c>
      <c r="D251" s="14" t="s">
        <v>106</v>
      </c>
      <c r="E251" s="14">
        <v>2</v>
      </c>
    </row>
    <row r="252" spans="1:5" x14ac:dyDescent="0.25">
      <c r="A252" t="s">
        <v>21</v>
      </c>
      <c r="B252" s="12">
        <v>44995</v>
      </c>
      <c r="C252">
        <v>2</v>
      </c>
      <c r="D252" s="14" t="s">
        <v>83</v>
      </c>
      <c r="E252" s="14">
        <v>3</v>
      </c>
    </row>
    <row r="253" spans="1:5" x14ac:dyDescent="0.25">
      <c r="A253" t="s">
        <v>21</v>
      </c>
      <c r="B253" s="12">
        <v>44995</v>
      </c>
      <c r="C253">
        <v>2</v>
      </c>
      <c r="D253" s="14" t="s">
        <v>121</v>
      </c>
      <c r="E253" s="14">
        <v>7</v>
      </c>
    </row>
    <row r="254" spans="1:5" x14ac:dyDescent="0.25">
      <c r="A254" t="s">
        <v>21</v>
      </c>
      <c r="B254" s="12">
        <v>44995</v>
      </c>
      <c r="C254">
        <v>2</v>
      </c>
      <c r="D254" s="14" t="s">
        <v>86</v>
      </c>
      <c r="E254" s="14">
        <v>22</v>
      </c>
    </row>
    <row r="255" spans="1:5" x14ac:dyDescent="0.25">
      <c r="A255" t="s">
        <v>21</v>
      </c>
      <c r="B255" s="12">
        <v>44995</v>
      </c>
      <c r="C255">
        <v>2</v>
      </c>
      <c r="D255" s="14" t="s">
        <v>157</v>
      </c>
      <c r="E255" s="14">
        <v>1</v>
      </c>
    </row>
    <row r="256" spans="1:5" x14ac:dyDescent="0.25">
      <c r="A256" t="s">
        <v>21</v>
      </c>
      <c r="B256" s="12">
        <v>44995</v>
      </c>
      <c r="C256">
        <v>2</v>
      </c>
      <c r="D256" s="14" t="s">
        <v>145</v>
      </c>
      <c r="E256" s="14">
        <v>2</v>
      </c>
    </row>
    <row r="257" spans="1:5" x14ac:dyDescent="0.25">
      <c r="A257" t="s">
        <v>21</v>
      </c>
      <c r="B257" s="12">
        <v>44995</v>
      </c>
      <c r="C257">
        <v>2</v>
      </c>
      <c r="D257" s="14" t="s">
        <v>111</v>
      </c>
      <c r="E257" s="14">
        <v>8</v>
      </c>
    </row>
    <row r="258" spans="1:5" x14ac:dyDescent="0.25">
      <c r="A258" t="s">
        <v>21</v>
      </c>
      <c r="B258" s="12">
        <v>44995</v>
      </c>
      <c r="C258">
        <v>2</v>
      </c>
      <c r="D258" s="14" t="s">
        <v>87</v>
      </c>
      <c r="E258" s="14">
        <v>1</v>
      </c>
    </row>
    <row r="259" spans="1:5" x14ac:dyDescent="0.25">
      <c r="A259" t="s">
        <v>21</v>
      </c>
      <c r="B259" s="12">
        <v>44995</v>
      </c>
      <c r="C259">
        <v>2</v>
      </c>
      <c r="D259" s="14" t="s">
        <v>158</v>
      </c>
      <c r="E259" s="14">
        <v>1</v>
      </c>
    </row>
    <row r="260" spans="1:5" x14ac:dyDescent="0.25">
      <c r="A260" t="s">
        <v>21</v>
      </c>
      <c r="B260" s="12">
        <v>44995</v>
      </c>
      <c r="C260">
        <v>2</v>
      </c>
      <c r="D260" s="14" t="s">
        <v>159</v>
      </c>
      <c r="E260" s="14">
        <v>1</v>
      </c>
    </row>
    <row r="261" spans="1:5" x14ac:dyDescent="0.25">
      <c r="A261" t="s">
        <v>21</v>
      </c>
      <c r="B261" s="12">
        <v>44995</v>
      </c>
      <c r="C261">
        <v>2</v>
      </c>
      <c r="D261" s="14" t="s">
        <v>149</v>
      </c>
      <c r="E261" s="14">
        <v>2</v>
      </c>
    </row>
    <row r="262" spans="1:5" x14ac:dyDescent="0.25">
      <c r="A262" t="s">
        <v>21</v>
      </c>
      <c r="B262" s="12">
        <v>44995</v>
      </c>
      <c r="C262">
        <v>2</v>
      </c>
      <c r="D262" s="14" t="s">
        <v>150</v>
      </c>
      <c r="E262" s="14">
        <v>1</v>
      </c>
    </row>
    <row r="263" spans="1:5" x14ac:dyDescent="0.25">
      <c r="A263" t="s">
        <v>21</v>
      </c>
      <c r="B263" s="12">
        <v>44995</v>
      </c>
      <c r="C263">
        <v>2</v>
      </c>
      <c r="D263" s="14" t="s">
        <v>112</v>
      </c>
      <c r="E263" s="14">
        <v>1</v>
      </c>
    </row>
    <row r="264" spans="1:5" x14ac:dyDescent="0.25">
      <c r="A264" t="s">
        <v>21</v>
      </c>
      <c r="B264" s="12">
        <v>44995</v>
      </c>
      <c r="C264">
        <v>2</v>
      </c>
      <c r="D264" s="14" t="s">
        <v>98</v>
      </c>
      <c r="E264" s="14">
        <v>3</v>
      </c>
    </row>
    <row r="265" spans="1:5" x14ac:dyDescent="0.25">
      <c r="A265" t="s">
        <v>21</v>
      </c>
      <c r="B265" s="12">
        <v>44995</v>
      </c>
      <c r="C265">
        <v>2</v>
      </c>
      <c r="D265" s="14" t="s">
        <v>151</v>
      </c>
      <c r="E265" s="14">
        <v>1</v>
      </c>
    </row>
    <row r="266" spans="1:5" x14ac:dyDescent="0.25">
      <c r="A266" t="s">
        <v>21</v>
      </c>
      <c r="B266" s="12">
        <v>44995</v>
      </c>
      <c r="C266">
        <v>2</v>
      </c>
      <c r="D266" s="14" t="s">
        <v>142</v>
      </c>
      <c r="E266" s="14">
        <v>4</v>
      </c>
    </row>
    <row r="267" spans="1:5" x14ac:dyDescent="0.25">
      <c r="A267" t="s">
        <v>21</v>
      </c>
      <c r="B267" s="12">
        <v>44995</v>
      </c>
      <c r="C267">
        <v>2</v>
      </c>
      <c r="D267" s="14" t="s">
        <v>90</v>
      </c>
      <c r="E267" s="14">
        <v>3</v>
      </c>
    </row>
    <row r="268" spans="1:5" x14ac:dyDescent="0.25">
      <c r="A268" t="s">
        <v>21</v>
      </c>
      <c r="B268" s="12">
        <v>44995</v>
      </c>
      <c r="C268">
        <v>2</v>
      </c>
      <c r="D268" s="14" t="s">
        <v>91</v>
      </c>
      <c r="E268" s="14">
        <v>1</v>
      </c>
    </row>
    <row r="269" spans="1:5" x14ac:dyDescent="0.25">
      <c r="A269" t="s">
        <v>21</v>
      </c>
      <c r="B269" s="12">
        <v>44995</v>
      </c>
      <c r="C269">
        <v>2</v>
      </c>
      <c r="D269" s="14" t="s">
        <v>114</v>
      </c>
      <c r="E269" s="14">
        <v>4</v>
      </c>
    </row>
    <row r="270" spans="1:5" x14ac:dyDescent="0.25">
      <c r="A270" t="s">
        <v>21</v>
      </c>
      <c r="B270" s="12">
        <v>44995</v>
      </c>
      <c r="C270">
        <v>2</v>
      </c>
      <c r="D270" s="14" t="s">
        <v>124</v>
      </c>
      <c r="E270" s="14">
        <v>2</v>
      </c>
    </row>
    <row r="271" spans="1:5" x14ac:dyDescent="0.25">
      <c r="A271" t="s">
        <v>21</v>
      </c>
      <c r="B271" s="12">
        <v>44995</v>
      </c>
      <c r="C271">
        <v>2</v>
      </c>
      <c r="D271" s="14" t="s">
        <v>160</v>
      </c>
      <c r="E271" s="14">
        <v>1</v>
      </c>
    </row>
    <row r="272" spans="1:5" x14ac:dyDescent="0.25">
      <c r="A272" t="s">
        <v>21</v>
      </c>
      <c r="B272" s="12">
        <v>44995</v>
      </c>
      <c r="C272">
        <v>2</v>
      </c>
      <c r="D272" s="14" t="s">
        <v>93</v>
      </c>
      <c r="E272" s="14">
        <v>3</v>
      </c>
    </row>
    <row r="273" spans="1:5" x14ac:dyDescent="0.25">
      <c r="A273" t="s">
        <v>21</v>
      </c>
      <c r="B273" s="12">
        <v>44995</v>
      </c>
      <c r="C273">
        <v>2</v>
      </c>
      <c r="D273" s="14" t="s">
        <v>94</v>
      </c>
      <c r="E273" s="14">
        <v>1</v>
      </c>
    </row>
    <row r="274" spans="1:5" x14ac:dyDescent="0.25">
      <c r="A274" t="s">
        <v>21</v>
      </c>
      <c r="B274" s="12">
        <v>44995</v>
      </c>
      <c r="C274">
        <v>2</v>
      </c>
      <c r="D274" s="14" t="s">
        <v>134</v>
      </c>
      <c r="E274" s="14">
        <v>2</v>
      </c>
    </row>
    <row r="275" spans="1:5" x14ac:dyDescent="0.25">
      <c r="A275" t="s">
        <v>21</v>
      </c>
      <c r="B275" s="12">
        <v>44995</v>
      </c>
      <c r="C275">
        <v>2</v>
      </c>
      <c r="D275" s="14" t="s">
        <v>152</v>
      </c>
      <c r="E275" s="14">
        <v>2</v>
      </c>
    </row>
    <row r="276" spans="1:5" x14ac:dyDescent="0.25">
      <c r="A276" t="s">
        <v>21</v>
      </c>
      <c r="B276" s="12">
        <v>44995</v>
      </c>
      <c r="C276">
        <v>2</v>
      </c>
      <c r="D276" s="14" t="s">
        <v>139</v>
      </c>
      <c r="E276" s="14">
        <v>1</v>
      </c>
    </row>
    <row r="277" spans="1:5" x14ac:dyDescent="0.25">
      <c r="A277" t="s">
        <v>21</v>
      </c>
      <c r="B277" s="12">
        <v>44995</v>
      </c>
      <c r="C277">
        <v>2</v>
      </c>
      <c r="D277" s="14" t="s">
        <v>161</v>
      </c>
      <c r="E277" s="14">
        <v>1</v>
      </c>
    </row>
    <row r="278" spans="1:5" x14ac:dyDescent="0.25">
      <c r="A278" t="s">
        <v>21</v>
      </c>
      <c r="B278" s="12">
        <v>44995</v>
      </c>
      <c r="C278">
        <v>2</v>
      </c>
      <c r="D278" s="14" t="s">
        <v>153</v>
      </c>
      <c r="E278" s="14">
        <v>2</v>
      </c>
    </row>
    <row r="279" spans="1:5" x14ac:dyDescent="0.25">
      <c r="A279" t="s">
        <v>17</v>
      </c>
      <c r="B279" s="12">
        <v>44987</v>
      </c>
      <c r="C279">
        <v>1</v>
      </c>
      <c r="D279" s="14" t="s">
        <v>155</v>
      </c>
      <c r="E279" s="14">
        <v>1</v>
      </c>
    </row>
    <row r="280" spans="1:5" x14ac:dyDescent="0.25">
      <c r="A280" t="s">
        <v>17</v>
      </c>
      <c r="B280" s="12">
        <v>44987</v>
      </c>
      <c r="C280">
        <v>1</v>
      </c>
      <c r="D280" s="14" t="s">
        <v>140</v>
      </c>
      <c r="E280" s="14">
        <v>2</v>
      </c>
    </row>
    <row r="281" spans="1:5" x14ac:dyDescent="0.25">
      <c r="A281" t="s">
        <v>17</v>
      </c>
      <c r="B281" s="12">
        <v>44987</v>
      </c>
      <c r="C281">
        <v>1</v>
      </c>
      <c r="D281" s="14" t="s">
        <v>100</v>
      </c>
      <c r="E281" s="14">
        <v>1</v>
      </c>
    </row>
    <row r="282" spans="1:5" x14ac:dyDescent="0.25">
      <c r="A282" t="s">
        <v>17</v>
      </c>
      <c r="B282" s="12">
        <v>44987</v>
      </c>
      <c r="C282">
        <v>1</v>
      </c>
      <c r="D282" s="14" t="s">
        <v>101</v>
      </c>
      <c r="E282" s="14">
        <v>9</v>
      </c>
    </row>
    <row r="283" spans="1:5" x14ac:dyDescent="0.25">
      <c r="A283" t="s">
        <v>17</v>
      </c>
      <c r="B283" s="12">
        <v>44987</v>
      </c>
      <c r="C283">
        <v>1</v>
      </c>
      <c r="D283" s="14" t="s">
        <v>72</v>
      </c>
      <c r="E283" s="14">
        <v>33</v>
      </c>
    </row>
    <row r="284" spans="1:5" x14ac:dyDescent="0.25">
      <c r="A284" t="s">
        <v>17</v>
      </c>
      <c r="B284" s="12">
        <v>44987</v>
      </c>
      <c r="C284">
        <v>1</v>
      </c>
      <c r="D284" s="14" t="s">
        <v>129</v>
      </c>
      <c r="E284" s="14">
        <v>4</v>
      </c>
    </row>
    <row r="285" spans="1:5" x14ac:dyDescent="0.25">
      <c r="A285" t="s">
        <v>17</v>
      </c>
      <c r="B285" s="12">
        <v>44987</v>
      </c>
      <c r="C285">
        <v>1</v>
      </c>
      <c r="D285" s="14" t="s">
        <v>95</v>
      </c>
      <c r="E285" s="14">
        <v>2</v>
      </c>
    </row>
    <row r="286" spans="1:5" x14ac:dyDescent="0.25">
      <c r="A286" t="s">
        <v>17</v>
      </c>
      <c r="B286" s="12">
        <v>44987</v>
      </c>
      <c r="C286">
        <v>1</v>
      </c>
      <c r="D286" s="14" t="s">
        <v>74</v>
      </c>
      <c r="E286" s="14">
        <v>7</v>
      </c>
    </row>
    <row r="287" spans="1:5" x14ac:dyDescent="0.25">
      <c r="A287" t="s">
        <v>17</v>
      </c>
      <c r="B287" s="12">
        <v>44987</v>
      </c>
      <c r="C287">
        <v>1</v>
      </c>
      <c r="D287" s="14" t="s">
        <v>76</v>
      </c>
      <c r="E287" s="14">
        <v>2</v>
      </c>
    </row>
    <row r="288" spans="1:5" x14ac:dyDescent="0.25">
      <c r="A288" t="s">
        <v>17</v>
      </c>
      <c r="B288" s="12">
        <v>44987</v>
      </c>
      <c r="C288">
        <v>1</v>
      </c>
      <c r="D288" s="14" t="s">
        <v>78</v>
      </c>
      <c r="E288" s="14">
        <v>26</v>
      </c>
    </row>
    <row r="289" spans="1:5" x14ac:dyDescent="0.25">
      <c r="A289" t="s">
        <v>17</v>
      </c>
      <c r="B289" s="12">
        <v>44987</v>
      </c>
      <c r="C289">
        <v>1</v>
      </c>
      <c r="D289" s="14" t="s">
        <v>97</v>
      </c>
      <c r="E289" s="14">
        <v>5</v>
      </c>
    </row>
    <row r="290" spans="1:5" x14ac:dyDescent="0.25">
      <c r="A290" t="s">
        <v>17</v>
      </c>
      <c r="B290" s="12">
        <v>44987</v>
      </c>
      <c r="C290">
        <v>1</v>
      </c>
      <c r="D290" s="14" t="s">
        <v>81</v>
      </c>
      <c r="E290" s="14">
        <v>1</v>
      </c>
    </row>
    <row r="291" spans="1:5" x14ac:dyDescent="0.25">
      <c r="A291" t="s">
        <v>17</v>
      </c>
      <c r="B291" s="12">
        <v>44987</v>
      </c>
      <c r="C291">
        <v>1</v>
      </c>
      <c r="D291" s="14" t="s">
        <v>130</v>
      </c>
      <c r="E291" s="14">
        <v>1</v>
      </c>
    </row>
    <row r="292" spans="1:5" x14ac:dyDescent="0.25">
      <c r="A292" t="s">
        <v>17</v>
      </c>
      <c r="B292" s="12">
        <v>44987</v>
      </c>
      <c r="C292">
        <v>1</v>
      </c>
      <c r="D292" s="14" t="s">
        <v>107</v>
      </c>
      <c r="E292" s="14">
        <v>1</v>
      </c>
    </row>
    <row r="293" spans="1:5" x14ac:dyDescent="0.25">
      <c r="A293" t="s">
        <v>17</v>
      </c>
      <c r="B293" s="12">
        <v>44987</v>
      </c>
      <c r="C293">
        <v>1</v>
      </c>
      <c r="D293" s="14" t="s">
        <v>108</v>
      </c>
      <c r="E293" s="14">
        <v>1</v>
      </c>
    </row>
    <row r="294" spans="1:5" x14ac:dyDescent="0.25">
      <c r="A294" t="s">
        <v>17</v>
      </c>
      <c r="B294" s="12">
        <v>44987</v>
      </c>
      <c r="C294">
        <v>1</v>
      </c>
      <c r="D294" s="14" t="s">
        <v>109</v>
      </c>
      <c r="E294" s="14">
        <v>1</v>
      </c>
    </row>
    <row r="295" spans="1:5" x14ac:dyDescent="0.25">
      <c r="A295" t="s">
        <v>17</v>
      </c>
      <c r="B295" s="12">
        <v>44987</v>
      </c>
      <c r="C295">
        <v>1</v>
      </c>
      <c r="D295" s="14" t="s">
        <v>121</v>
      </c>
      <c r="E295" s="14">
        <v>4</v>
      </c>
    </row>
    <row r="296" spans="1:5" x14ac:dyDescent="0.25">
      <c r="A296" t="s">
        <v>17</v>
      </c>
      <c r="B296" s="12">
        <v>44987</v>
      </c>
      <c r="C296">
        <v>1</v>
      </c>
      <c r="D296" s="14" t="s">
        <v>85</v>
      </c>
      <c r="E296" s="14">
        <v>8</v>
      </c>
    </row>
    <row r="297" spans="1:5" x14ac:dyDescent="0.25">
      <c r="A297" t="s">
        <v>17</v>
      </c>
      <c r="B297" s="12">
        <v>44987</v>
      </c>
      <c r="C297">
        <v>1</v>
      </c>
      <c r="D297" s="14" t="s">
        <v>159</v>
      </c>
      <c r="E297" s="14">
        <v>3</v>
      </c>
    </row>
    <row r="298" spans="1:5" x14ac:dyDescent="0.25">
      <c r="A298" t="s">
        <v>17</v>
      </c>
      <c r="B298" s="12">
        <v>44987</v>
      </c>
      <c r="C298">
        <v>1</v>
      </c>
      <c r="D298" s="14" t="s">
        <v>112</v>
      </c>
      <c r="E298" s="14">
        <v>1</v>
      </c>
    </row>
    <row r="299" spans="1:5" x14ac:dyDescent="0.25">
      <c r="A299" t="s">
        <v>17</v>
      </c>
      <c r="B299" s="12">
        <v>44987</v>
      </c>
      <c r="C299">
        <v>1</v>
      </c>
      <c r="D299" s="14" t="s">
        <v>98</v>
      </c>
      <c r="E299" s="14">
        <v>2</v>
      </c>
    </row>
    <row r="300" spans="1:5" x14ac:dyDescent="0.25">
      <c r="A300" t="s">
        <v>17</v>
      </c>
      <c r="B300" s="12">
        <v>44987</v>
      </c>
      <c r="C300">
        <v>1</v>
      </c>
      <c r="D300" s="14" t="s">
        <v>142</v>
      </c>
      <c r="E300" s="14">
        <v>3</v>
      </c>
    </row>
    <row r="301" spans="1:5" x14ac:dyDescent="0.25">
      <c r="A301" t="s">
        <v>17</v>
      </c>
      <c r="B301" s="12">
        <v>44987</v>
      </c>
      <c r="C301">
        <v>1</v>
      </c>
      <c r="D301" s="14" t="s">
        <v>89</v>
      </c>
      <c r="E301" s="14">
        <v>2</v>
      </c>
    </row>
    <row r="302" spans="1:5" x14ac:dyDescent="0.25">
      <c r="A302" t="s">
        <v>17</v>
      </c>
      <c r="B302" s="12">
        <v>44987</v>
      </c>
      <c r="C302">
        <v>1</v>
      </c>
      <c r="D302" s="14" t="s">
        <v>90</v>
      </c>
      <c r="E302" s="14">
        <v>1</v>
      </c>
    </row>
    <row r="303" spans="1:5" x14ac:dyDescent="0.25">
      <c r="A303" t="s">
        <v>17</v>
      </c>
      <c r="B303" s="12">
        <v>44987</v>
      </c>
      <c r="C303">
        <v>1</v>
      </c>
      <c r="D303" s="14" t="s">
        <v>91</v>
      </c>
      <c r="E303" s="14">
        <v>5</v>
      </c>
    </row>
    <row r="304" spans="1:5" x14ac:dyDescent="0.25">
      <c r="A304" t="s">
        <v>17</v>
      </c>
      <c r="B304" s="12">
        <v>44987</v>
      </c>
      <c r="C304">
        <v>1</v>
      </c>
      <c r="D304" s="14" t="s">
        <v>114</v>
      </c>
      <c r="E304" s="14">
        <v>29</v>
      </c>
    </row>
    <row r="305" spans="1:5" x14ac:dyDescent="0.25">
      <c r="A305" t="s">
        <v>17</v>
      </c>
      <c r="B305" s="12">
        <v>44987</v>
      </c>
      <c r="C305">
        <v>1</v>
      </c>
      <c r="D305" s="14" t="s">
        <v>162</v>
      </c>
      <c r="E305" s="14">
        <v>3</v>
      </c>
    </row>
    <row r="306" spans="1:5" x14ac:dyDescent="0.25">
      <c r="A306" t="s">
        <v>17</v>
      </c>
      <c r="B306" s="12">
        <v>44987</v>
      </c>
      <c r="C306">
        <v>1</v>
      </c>
      <c r="D306" s="14" t="s">
        <v>125</v>
      </c>
      <c r="E306" s="14">
        <v>1</v>
      </c>
    </row>
    <row r="307" spans="1:5" x14ac:dyDescent="0.25">
      <c r="A307" t="s">
        <v>17</v>
      </c>
      <c r="B307" s="12">
        <v>44987</v>
      </c>
      <c r="C307">
        <v>2</v>
      </c>
      <c r="D307" s="14" t="s">
        <v>128</v>
      </c>
      <c r="E307" s="14">
        <v>1</v>
      </c>
    </row>
    <row r="308" spans="1:5" x14ac:dyDescent="0.25">
      <c r="A308" t="s">
        <v>17</v>
      </c>
      <c r="B308" s="12">
        <v>44987</v>
      </c>
      <c r="C308">
        <v>2</v>
      </c>
      <c r="D308" s="14" t="s">
        <v>140</v>
      </c>
      <c r="E308" s="14">
        <v>1</v>
      </c>
    </row>
    <row r="309" spans="1:5" x14ac:dyDescent="0.25">
      <c r="A309" t="s">
        <v>17</v>
      </c>
      <c r="B309" s="12">
        <v>44987</v>
      </c>
      <c r="C309">
        <v>2</v>
      </c>
      <c r="D309" s="14" t="s">
        <v>133</v>
      </c>
      <c r="E309" s="14">
        <v>2</v>
      </c>
    </row>
    <row r="310" spans="1:5" x14ac:dyDescent="0.25">
      <c r="A310" t="s">
        <v>17</v>
      </c>
      <c r="B310" s="12">
        <v>44987</v>
      </c>
      <c r="C310">
        <v>2</v>
      </c>
      <c r="D310" s="14" t="s">
        <v>163</v>
      </c>
      <c r="E310" s="14">
        <v>1</v>
      </c>
    </row>
    <row r="311" spans="1:5" x14ac:dyDescent="0.25">
      <c r="A311" t="s">
        <v>17</v>
      </c>
      <c r="B311" s="12">
        <v>44987</v>
      </c>
      <c r="C311">
        <v>2</v>
      </c>
      <c r="D311" s="14" t="s">
        <v>101</v>
      </c>
      <c r="E311" s="14">
        <v>13</v>
      </c>
    </row>
    <row r="312" spans="1:5" x14ac:dyDescent="0.25">
      <c r="A312" t="s">
        <v>17</v>
      </c>
      <c r="B312" s="12">
        <v>44987</v>
      </c>
      <c r="C312">
        <v>2</v>
      </c>
      <c r="D312" s="14" t="s">
        <v>72</v>
      </c>
      <c r="E312" s="14">
        <v>28</v>
      </c>
    </row>
    <row r="313" spans="1:5" x14ac:dyDescent="0.25">
      <c r="A313" t="s">
        <v>17</v>
      </c>
      <c r="B313" s="12">
        <v>44987</v>
      </c>
      <c r="C313">
        <v>2</v>
      </c>
      <c r="D313" s="14" t="s">
        <v>129</v>
      </c>
      <c r="E313" s="14">
        <v>4</v>
      </c>
    </row>
    <row r="314" spans="1:5" x14ac:dyDescent="0.25">
      <c r="A314" t="s">
        <v>17</v>
      </c>
      <c r="B314" s="12">
        <v>44987</v>
      </c>
      <c r="C314">
        <v>2</v>
      </c>
      <c r="D314" s="14" t="s">
        <v>136</v>
      </c>
      <c r="E314" s="14">
        <v>2</v>
      </c>
    </row>
    <row r="315" spans="1:5" x14ac:dyDescent="0.25">
      <c r="A315" t="s">
        <v>17</v>
      </c>
      <c r="B315" s="12">
        <v>44987</v>
      </c>
      <c r="C315">
        <v>2</v>
      </c>
      <c r="D315" s="14" t="s">
        <v>95</v>
      </c>
      <c r="E315" s="14">
        <v>5</v>
      </c>
    </row>
    <row r="316" spans="1:5" x14ac:dyDescent="0.25">
      <c r="A316" t="s">
        <v>17</v>
      </c>
      <c r="B316" s="12">
        <v>44987</v>
      </c>
      <c r="C316">
        <v>2</v>
      </c>
      <c r="D316" s="14" t="s">
        <v>74</v>
      </c>
      <c r="E316" s="14">
        <v>7</v>
      </c>
    </row>
    <row r="317" spans="1:5" x14ac:dyDescent="0.25">
      <c r="A317" t="s">
        <v>17</v>
      </c>
      <c r="B317" s="12">
        <v>44987</v>
      </c>
      <c r="C317">
        <v>2</v>
      </c>
      <c r="D317" s="14" t="s">
        <v>76</v>
      </c>
      <c r="E317" s="14">
        <v>2</v>
      </c>
    </row>
    <row r="318" spans="1:5" x14ac:dyDescent="0.25">
      <c r="A318" t="s">
        <v>17</v>
      </c>
      <c r="B318" s="12">
        <v>44987</v>
      </c>
      <c r="C318">
        <v>2</v>
      </c>
      <c r="D318" s="14" t="s">
        <v>164</v>
      </c>
      <c r="E318" s="14">
        <v>2</v>
      </c>
    </row>
    <row r="319" spans="1:5" x14ac:dyDescent="0.25">
      <c r="A319" t="s">
        <v>17</v>
      </c>
      <c r="B319" s="12">
        <v>44987</v>
      </c>
      <c r="C319">
        <v>2</v>
      </c>
      <c r="D319" s="14" t="s">
        <v>78</v>
      </c>
      <c r="E319" s="14">
        <v>35</v>
      </c>
    </row>
    <row r="320" spans="1:5" x14ac:dyDescent="0.25">
      <c r="A320" t="s">
        <v>17</v>
      </c>
      <c r="B320" s="12">
        <v>44987</v>
      </c>
      <c r="C320">
        <v>2</v>
      </c>
      <c r="D320" s="14" t="s">
        <v>104</v>
      </c>
      <c r="E320" s="14">
        <v>1</v>
      </c>
    </row>
    <row r="321" spans="1:5" x14ac:dyDescent="0.25">
      <c r="A321" t="s">
        <v>17</v>
      </c>
      <c r="B321" s="12">
        <v>44987</v>
      </c>
      <c r="C321">
        <v>2</v>
      </c>
      <c r="D321" s="14" t="s">
        <v>105</v>
      </c>
      <c r="E321" s="14">
        <v>1</v>
      </c>
    </row>
    <row r="322" spans="1:5" x14ac:dyDescent="0.25">
      <c r="A322" t="s">
        <v>17</v>
      </c>
      <c r="B322" s="12">
        <v>44987</v>
      </c>
      <c r="C322">
        <v>2</v>
      </c>
      <c r="D322" s="14" t="s">
        <v>165</v>
      </c>
      <c r="E322" s="14">
        <v>1</v>
      </c>
    </row>
    <row r="323" spans="1:5" x14ac:dyDescent="0.25">
      <c r="A323" t="s">
        <v>17</v>
      </c>
      <c r="B323" s="12">
        <v>44987</v>
      </c>
      <c r="C323">
        <v>2</v>
      </c>
      <c r="D323" s="14" t="s">
        <v>108</v>
      </c>
      <c r="E323" s="14">
        <v>2</v>
      </c>
    </row>
    <row r="324" spans="1:5" x14ac:dyDescent="0.25">
      <c r="A324" t="s">
        <v>17</v>
      </c>
      <c r="B324" s="12">
        <v>44987</v>
      </c>
      <c r="C324">
        <v>2</v>
      </c>
      <c r="D324" s="14" t="s">
        <v>121</v>
      </c>
      <c r="E324" s="14">
        <v>3</v>
      </c>
    </row>
    <row r="325" spans="1:5" x14ac:dyDescent="0.25">
      <c r="A325" t="s">
        <v>17</v>
      </c>
      <c r="B325" s="12">
        <v>44987</v>
      </c>
      <c r="C325">
        <v>2</v>
      </c>
      <c r="D325" s="14" t="s">
        <v>85</v>
      </c>
      <c r="E325" s="14">
        <v>5</v>
      </c>
    </row>
    <row r="326" spans="1:5" x14ac:dyDescent="0.25">
      <c r="A326" t="s">
        <v>17</v>
      </c>
      <c r="B326" s="12">
        <v>44987</v>
      </c>
      <c r="C326">
        <v>2</v>
      </c>
      <c r="D326" s="14" t="s">
        <v>111</v>
      </c>
      <c r="E326" s="14">
        <v>2</v>
      </c>
    </row>
    <row r="327" spans="1:5" x14ac:dyDescent="0.25">
      <c r="A327" t="s">
        <v>17</v>
      </c>
      <c r="B327" s="12">
        <v>44987</v>
      </c>
      <c r="C327">
        <v>2</v>
      </c>
      <c r="D327" s="14" t="s">
        <v>148</v>
      </c>
      <c r="E327" s="14">
        <v>1</v>
      </c>
    </row>
    <row r="328" spans="1:5" x14ac:dyDescent="0.25">
      <c r="A328" t="s">
        <v>17</v>
      </c>
      <c r="B328" s="12">
        <v>44987</v>
      </c>
      <c r="C328">
        <v>2</v>
      </c>
      <c r="D328" s="14" t="s">
        <v>151</v>
      </c>
      <c r="E328" s="14">
        <v>1</v>
      </c>
    </row>
    <row r="329" spans="1:5" x14ac:dyDescent="0.25">
      <c r="A329" t="s">
        <v>17</v>
      </c>
      <c r="B329" s="12">
        <v>44987</v>
      </c>
      <c r="C329">
        <v>2</v>
      </c>
      <c r="D329" s="14" t="s">
        <v>142</v>
      </c>
      <c r="E329" s="14">
        <v>3</v>
      </c>
    </row>
    <row r="330" spans="1:5" x14ac:dyDescent="0.25">
      <c r="A330" t="s">
        <v>17</v>
      </c>
      <c r="B330" s="12">
        <v>44987</v>
      </c>
      <c r="C330">
        <v>2</v>
      </c>
      <c r="D330" s="14" t="s">
        <v>89</v>
      </c>
      <c r="E330" s="14">
        <v>4</v>
      </c>
    </row>
    <row r="331" spans="1:5" x14ac:dyDescent="0.25">
      <c r="A331" t="s">
        <v>17</v>
      </c>
      <c r="B331" s="12">
        <v>44987</v>
      </c>
      <c r="C331">
        <v>2</v>
      </c>
      <c r="D331" s="14" t="s">
        <v>91</v>
      </c>
      <c r="E331" s="14">
        <v>6</v>
      </c>
    </row>
    <row r="332" spans="1:5" x14ac:dyDescent="0.25">
      <c r="A332" t="s">
        <v>17</v>
      </c>
      <c r="B332" s="12">
        <v>44987</v>
      </c>
      <c r="C332">
        <v>2</v>
      </c>
      <c r="D332" s="14" t="s">
        <v>114</v>
      </c>
      <c r="E332" s="14">
        <v>12</v>
      </c>
    </row>
    <row r="333" spans="1:5" x14ac:dyDescent="0.25">
      <c r="A333" t="s">
        <v>17</v>
      </c>
      <c r="B333" s="12">
        <v>44987</v>
      </c>
      <c r="C333">
        <v>2</v>
      </c>
      <c r="D333" s="14" t="s">
        <v>166</v>
      </c>
      <c r="E333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A71A-0FF5-4F67-AE90-8455BEC9C421}">
  <dimension ref="A1:G21"/>
  <sheetViews>
    <sheetView tabSelected="1" workbookViewId="0">
      <selection activeCell="I2" sqref="I2"/>
    </sheetView>
  </sheetViews>
  <sheetFormatPr defaultRowHeight="15" x14ac:dyDescent="0.25"/>
  <cols>
    <col min="1" max="1" width="12.140625" bestFit="1" customWidth="1"/>
    <col min="2" max="2" width="9.42578125" bestFit="1" customWidth="1"/>
    <col min="3" max="3" width="4.28515625" bestFit="1" customWidth="1"/>
    <col min="4" max="4" width="25.140625" bestFit="1" customWidth="1"/>
    <col min="5" max="5" width="10.5703125" bestFit="1" customWidth="1"/>
    <col min="6" max="6" width="10" bestFit="1" customWidth="1"/>
    <col min="7" max="7" width="18.42578125" bestFit="1" customWidth="1"/>
  </cols>
  <sheetData>
    <row r="1" spans="1:7" x14ac:dyDescent="0.25">
      <c r="A1" t="s">
        <v>1</v>
      </c>
      <c r="B1" t="s">
        <v>3</v>
      </c>
      <c r="C1" t="s">
        <v>69</v>
      </c>
      <c r="D1" t="s">
        <v>316</v>
      </c>
      <c r="E1" s="17" t="s">
        <v>317</v>
      </c>
      <c r="F1" s="17" t="s">
        <v>318</v>
      </c>
      <c r="G1" s="17" t="s">
        <v>319</v>
      </c>
    </row>
    <row r="2" spans="1:7" x14ac:dyDescent="0.25">
      <c r="A2" t="s">
        <v>10</v>
      </c>
      <c r="B2" s="12">
        <v>44995</v>
      </c>
      <c r="C2">
        <v>1</v>
      </c>
      <c r="D2" s="17" t="s">
        <v>320</v>
      </c>
      <c r="E2" s="17">
        <v>20</v>
      </c>
      <c r="F2" s="17">
        <v>2.0833333333333335</v>
      </c>
      <c r="G2" s="17">
        <v>2.0833333333333335</v>
      </c>
    </row>
    <row r="3" spans="1:7" x14ac:dyDescent="0.25">
      <c r="A3" t="s">
        <v>10</v>
      </c>
      <c r="B3" s="12">
        <v>44995</v>
      </c>
      <c r="C3">
        <v>1</v>
      </c>
      <c r="D3" s="17" t="s">
        <v>321</v>
      </c>
      <c r="E3" s="17">
        <v>1</v>
      </c>
      <c r="F3" s="17">
        <v>2</v>
      </c>
      <c r="G3" s="17">
        <v>2</v>
      </c>
    </row>
    <row r="4" spans="1:7" x14ac:dyDescent="0.25">
      <c r="A4" t="s">
        <v>10</v>
      </c>
      <c r="B4" s="12">
        <v>44995</v>
      </c>
      <c r="C4">
        <v>1</v>
      </c>
      <c r="D4" s="17" t="s">
        <v>322</v>
      </c>
      <c r="E4" s="17">
        <v>2</v>
      </c>
      <c r="F4" s="17">
        <v>2.8571428571428572</v>
      </c>
      <c r="G4" s="17">
        <v>2.8571428571428572</v>
      </c>
    </row>
    <row r="5" spans="1:7" x14ac:dyDescent="0.25">
      <c r="A5" t="s">
        <v>10</v>
      </c>
      <c r="B5" s="12">
        <v>44995</v>
      </c>
      <c r="C5">
        <v>1</v>
      </c>
      <c r="D5" s="17" t="s">
        <v>323</v>
      </c>
      <c r="E5" s="17">
        <v>14.184397163120568</v>
      </c>
      <c r="F5" s="17">
        <v>3.1359063170047836</v>
      </c>
      <c r="G5" s="17">
        <v>3.1359063170047836</v>
      </c>
    </row>
    <row r="6" spans="1:7" x14ac:dyDescent="0.25">
      <c r="A6" t="s">
        <v>10</v>
      </c>
      <c r="B6" s="12">
        <v>44995</v>
      </c>
      <c r="C6">
        <v>1</v>
      </c>
      <c r="D6" s="17" t="s">
        <v>324</v>
      </c>
      <c r="E6" s="17">
        <v>4</v>
      </c>
      <c r="F6" s="17">
        <v>5.7142857142857144</v>
      </c>
      <c r="G6" s="17">
        <v>5.7142857142857144</v>
      </c>
    </row>
    <row r="7" spans="1:7" x14ac:dyDescent="0.25">
      <c r="A7" t="s">
        <v>10</v>
      </c>
      <c r="B7" s="12">
        <v>44995</v>
      </c>
      <c r="C7">
        <v>1</v>
      </c>
      <c r="D7" s="17" t="s">
        <v>325</v>
      </c>
      <c r="E7" s="17">
        <v>1</v>
      </c>
      <c r="F7" s="17">
        <v>3.3333333333333335</v>
      </c>
      <c r="G7" s="17">
        <v>3.3333333333333335</v>
      </c>
    </row>
    <row r="8" spans="1:7" x14ac:dyDescent="0.25">
      <c r="A8" t="s">
        <v>10</v>
      </c>
      <c r="B8" s="12">
        <v>44995</v>
      </c>
      <c r="C8">
        <v>1</v>
      </c>
      <c r="D8" s="17" t="s">
        <v>326</v>
      </c>
      <c r="E8" s="17">
        <v>22.695035460992909</v>
      </c>
      <c r="F8" s="17">
        <v>8.2609929078014179</v>
      </c>
      <c r="G8" s="17">
        <v>8.2609929078014179</v>
      </c>
    </row>
    <row r="9" spans="1:7" x14ac:dyDescent="0.25">
      <c r="A9" t="s">
        <v>10</v>
      </c>
      <c r="B9" s="12">
        <v>44995</v>
      </c>
      <c r="C9">
        <v>1</v>
      </c>
      <c r="D9" s="17" t="s">
        <v>327</v>
      </c>
      <c r="E9" s="17">
        <v>6.3829787234042552</v>
      </c>
      <c r="F9" s="17">
        <v>5.8799328771670609</v>
      </c>
      <c r="G9" s="17">
        <v>5.8799328771670609</v>
      </c>
    </row>
    <row r="10" spans="1:7" x14ac:dyDescent="0.25">
      <c r="A10" t="s">
        <v>10</v>
      </c>
      <c r="B10" s="12">
        <v>44995</v>
      </c>
      <c r="C10">
        <v>1</v>
      </c>
      <c r="D10" s="17" t="s">
        <v>328</v>
      </c>
      <c r="E10" s="17">
        <v>0</v>
      </c>
      <c r="F10" s="17">
        <v>0</v>
      </c>
      <c r="G10" s="17">
        <v>0</v>
      </c>
    </row>
    <row r="11" spans="1:7" x14ac:dyDescent="0.25">
      <c r="A11" t="s">
        <v>10</v>
      </c>
      <c r="B11" s="12">
        <v>44995</v>
      </c>
      <c r="C11">
        <v>1</v>
      </c>
      <c r="D11" s="17" t="s">
        <v>329</v>
      </c>
      <c r="E11" s="17">
        <v>14.893617021276595</v>
      </c>
      <c r="F11" s="17">
        <v>4.8352060414431026</v>
      </c>
      <c r="G11" s="17">
        <v>4.8352060414431026</v>
      </c>
    </row>
    <row r="12" spans="1:7" x14ac:dyDescent="0.25">
      <c r="A12" t="s">
        <v>10</v>
      </c>
      <c r="B12" s="12">
        <v>44995</v>
      </c>
      <c r="C12">
        <v>2</v>
      </c>
      <c r="D12" s="17" t="s">
        <v>320</v>
      </c>
      <c r="E12" s="17">
        <v>21</v>
      </c>
      <c r="F12" s="17">
        <v>2.5</v>
      </c>
      <c r="G12" s="17">
        <v>2.5</v>
      </c>
    </row>
    <row r="13" spans="1:7" x14ac:dyDescent="0.25">
      <c r="A13" t="s">
        <v>10</v>
      </c>
      <c r="B13" s="12">
        <v>44995</v>
      </c>
      <c r="C13">
        <v>2</v>
      </c>
      <c r="D13" s="17" t="s">
        <v>321</v>
      </c>
      <c r="E13" s="17">
        <v>1</v>
      </c>
      <c r="F13" s="17">
        <v>2</v>
      </c>
      <c r="G13" s="17">
        <v>2</v>
      </c>
    </row>
    <row r="14" spans="1:7" x14ac:dyDescent="0.25">
      <c r="A14" t="s">
        <v>10</v>
      </c>
      <c r="B14" s="12">
        <v>44995</v>
      </c>
      <c r="C14">
        <v>2</v>
      </c>
      <c r="D14" s="17" t="s">
        <v>322</v>
      </c>
      <c r="E14" s="17">
        <v>2</v>
      </c>
      <c r="F14" s="17">
        <v>2.8571428571428572</v>
      </c>
      <c r="G14" s="17">
        <v>2.8571428571428572</v>
      </c>
    </row>
    <row r="15" spans="1:7" x14ac:dyDescent="0.25">
      <c r="A15" t="s">
        <v>10</v>
      </c>
      <c r="B15" s="12">
        <v>44995</v>
      </c>
      <c r="C15">
        <v>2</v>
      </c>
      <c r="D15" s="17" t="s">
        <v>323</v>
      </c>
      <c r="E15" s="17">
        <v>15.034965034965033</v>
      </c>
      <c r="F15" s="17">
        <v>3.3337127988290778</v>
      </c>
      <c r="G15" s="17">
        <v>3.3337127988290778</v>
      </c>
    </row>
    <row r="16" spans="1:7" x14ac:dyDescent="0.25">
      <c r="A16" t="s">
        <v>10</v>
      </c>
      <c r="B16" s="12">
        <v>44995</v>
      </c>
      <c r="C16">
        <v>2</v>
      </c>
      <c r="D16" s="17" t="s">
        <v>324</v>
      </c>
      <c r="E16" s="17">
        <v>4</v>
      </c>
      <c r="F16" s="17">
        <v>5.7142857142857144</v>
      </c>
      <c r="G16" s="17">
        <v>5.7142857142857144</v>
      </c>
    </row>
    <row r="17" spans="1:7" x14ac:dyDescent="0.25">
      <c r="A17" t="s">
        <v>10</v>
      </c>
      <c r="B17" s="12">
        <v>44995</v>
      </c>
      <c r="C17">
        <v>2</v>
      </c>
      <c r="D17" s="17" t="s">
        <v>325</v>
      </c>
      <c r="E17" s="17">
        <v>0</v>
      </c>
      <c r="F17" s="17">
        <v>0</v>
      </c>
      <c r="G17" s="17">
        <v>0</v>
      </c>
    </row>
    <row r="18" spans="1:7" x14ac:dyDescent="0.25">
      <c r="A18" t="s">
        <v>10</v>
      </c>
      <c r="B18" s="12">
        <v>44995</v>
      </c>
      <c r="C18">
        <v>2</v>
      </c>
      <c r="D18" s="17" t="s">
        <v>326</v>
      </c>
      <c r="E18" s="17">
        <v>25.174825174825177</v>
      </c>
      <c r="F18" s="17">
        <v>7.7650349650349639</v>
      </c>
      <c r="G18" s="17">
        <v>7.7650349650349639</v>
      </c>
    </row>
    <row r="19" spans="1:7" x14ac:dyDescent="0.25">
      <c r="A19" t="s">
        <v>10</v>
      </c>
      <c r="B19" s="12">
        <v>44995</v>
      </c>
      <c r="C19">
        <v>2</v>
      </c>
      <c r="D19" s="17" t="s">
        <v>327</v>
      </c>
      <c r="E19" s="17">
        <v>4.1958041958041958</v>
      </c>
      <c r="F19" s="17">
        <v>4.8466218072289768</v>
      </c>
      <c r="G19" s="17">
        <v>4.8466218072289768</v>
      </c>
    </row>
    <row r="20" spans="1:7" x14ac:dyDescent="0.25">
      <c r="A20" t="s">
        <v>10</v>
      </c>
      <c r="B20" s="12">
        <v>44995</v>
      </c>
      <c r="C20">
        <v>2</v>
      </c>
      <c r="D20" s="17" t="s">
        <v>328</v>
      </c>
      <c r="E20" s="17">
        <v>0</v>
      </c>
      <c r="F20" s="17">
        <v>0</v>
      </c>
      <c r="G20" s="17">
        <v>0</v>
      </c>
    </row>
    <row r="21" spans="1:7" x14ac:dyDescent="0.25">
      <c r="A21" t="s">
        <v>10</v>
      </c>
      <c r="B21" s="12">
        <v>44995</v>
      </c>
      <c r="C21">
        <v>2</v>
      </c>
      <c r="D21" s="17" t="s">
        <v>329</v>
      </c>
      <c r="E21" s="17">
        <v>11.888111888111888</v>
      </c>
      <c r="F21" s="17">
        <v>5.3592366814752097</v>
      </c>
      <c r="G21" s="17">
        <v>5.3592366814752097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4" ma:contentTypeDescription="Create a new document." ma:contentTypeScope="" ma:versionID="6c7b2a44c3204d196172482da32476cf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447da8927e53f285c23cc8bbcad2da18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091421-4D35-42BA-82DD-C7EF4E0DB3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86c8e-58bd-487e-986c-19c6170a5cfd"/>
    <ds:schemaRef ds:uri="ebcefb84-3943-4c67-86e4-95e0d5522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AEF661-A221-4DD2-87F8-244D100A4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55362-DDD7-4853-906E-6A346700B34D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 Scores</vt:lpstr>
      <vt:lpstr>Taxa</vt:lpstr>
      <vt:lpstr>Metrics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2025-04-17T12:40:40Z</dcterms:created>
  <dcterms:modified xsi:type="dcterms:W3CDTF">2025-04-17T17:29:38Z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