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drawings/drawing5.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priya\OneDrive\Desktop\Studies\BAN630 Optimization\week2\"/>
    </mc:Choice>
  </mc:AlternateContent>
  <xr:revisionPtr revIDLastSave="0" documentId="13_ncr:1_{F2099486-31FD-40B0-8FD9-EDCF542A67BE}" xr6:coauthVersionLast="46" xr6:coauthVersionMax="46" xr10:uidLastSave="{00000000-0000-0000-0000-000000000000}"/>
  <bookViews>
    <workbookView xWindow="-120" yWindow="-120" windowWidth="20730" windowHeight="11160" activeTab="5" xr2:uid="{971556C5-2F79-4ABA-9DB2-14D6733FBB7F}"/>
  </bookViews>
  <sheets>
    <sheet name="Question 1" sheetId="2" r:id="rId1"/>
    <sheet name="Question 2" sheetId="4" r:id="rId2"/>
    <sheet name="Question 3" sheetId="5" r:id="rId3"/>
    <sheet name="Question 3_STS" sheetId="6" state="veryHidden" r:id="rId4"/>
    <sheet name="Question 4" sheetId="8" r:id="rId5"/>
    <sheet name="Question 5" sheetId="10" r:id="rId6"/>
  </sheets>
  <definedNames>
    <definedName name="ChartData" localSheetId="4">'Question 4'!$K$5:$K$25</definedName>
    <definedName name="ChartData1" localSheetId="5">'Question 5'!$X$5:$X$25</definedName>
    <definedName name="ChartData2" localSheetId="5">'Question 5'!$AB$5:$AB$25</definedName>
    <definedName name="InputValues" localSheetId="4">'Question 4'!$A$5:$A$25</definedName>
    <definedName name="InputValues1" localSheetId="5">'Question 5'!$A$5:$A$25</definedName>
    <definedName name="InputValues2" localSheetId="5">'Question 5'!$B$4:$V$4</definedName>
    <definedName name="OutputAddresses" localSheetId="4">'Question 4'!$B$4:$G$4</definedName>
    <definedName name="OutputAddresses" localSheetId="5">'Question 5'!$AZ$2:$AZ$7</definedName>
    <definedName name="OutputValues" localSheetId="4">'Question 4'!$B$5:$G$25</definedName>
    <definedName name="OutputValues_1" localSheetId="5">'Question 5'!$B$5:$V$25</definedName>
    <definedName name="OutputValues_2" localSheetId="5">'Question 5'!$B$28:$V$48</definedName>
    <definedName name="OutputValues_3" localSheetId="5">'Question 5'!$B$51:$V$71</definedName>
    <definedName name="OutputValues_4" localSheetId="5">'Question 5'!$B$74:$V$94</definedName>
    <definedName name="OutputValues_5" localSheetId="5">'Question 5'!$B$97:$V$117</definedName>
    <definedName name="OutputValues_6" localSheetId="5">'Question 5'!$B$120:$V$140</definedName>
    <definedName name="solver_adj" localSheetId="1" hidden="1">'Question 2'!$C$4:$C$8</definedName>
    <definedName name="solver_adj" localSheetId="2" hidden="1">'Question 3'!$C$4:$C$8</definedName>
    <definedName name="solver_cvg" localSheetId="1" hidden="1">0.0001</definedName>
    <definedName name="solver_cvg" localSheetId="2" hidden="1">0.0001</definedName>
    <definedName name="solver_drv" localSheetId="1" hidden="1">1</definedName>
    <definedName name="solver_drv" localSheetId="2" hidden="1">1</definedName>
    <definedName name="solver_eng" localSheetId="0" hidden="1">1</definedName>
    <definedName name="solver_eng" localSheetId="1" hidden="1">2</definedName>
    <definedName name="solver_eng" localSheetId="2" hidden="1">2</definedName>
    <definedName name="solver_est" localSheetId="1" hidden="1">1</definedName>
    <definedName name="solver_est" localSheetId="2" hidden="1">1</definedName>
    <definedName name="solver_itr" localSheetId="1" hidden="1">2147483647</definedName>
    <definedName name="solver_itr" localSheetId="2" hidden="1">2147483647</definedName>
    <definedName name="solver_lhs1" localSheetId="1" hidden="1">'Question 2'!$B$22:$B$28</definedName>
    <definedName name="solver_lhs1" localSheetId="2" hidden="1">'Question 3'!$B$22:$B$31</definedName>
    <definedName name="solver_lhs2" localSheetId="1" hidden="1">'Question 2'!$C$4:$C$8</definedName>
    <definedName name="solver_lhs2" localSheetId="2" hidden="1">'Question 3'!$B$32</definedName>
    <definedName name="solver_lhs3" localSheetId="1" hidden="1">'Question 2'!$C$4:$C$8</definedName>
    <definedName name="solver_lhs3" localSheetId="2" hidden="1">'Question 3'!$C$4:$C$8</definedName>
    <definedName name="solver_lhs4" localSheetId="2" hidden="1">'Question 3'!$C$4:$C$8</definedName>
    <definedName name="solver_mip" localSheetId="1" hidden="1">2147483647</definedName>
    <definedName name="solver_mip" localSheetId="2" hidden="1">2147483647</definedName>
    <definedName name="solver_mni" localSheetId="1" hidden="1">30</definedName>
    <definedName name="solver_mni" localSheetId="2" hidden="1">30</definedName>
    <definedName name="solver_mrt" localSheetId="1" hidden="1">0.075</definedName>
    <definedName name="solver_mrt" localSheetId="2" hidden="1">0.075</definedName>
    <definedName name="solver_msl" localSheetId="1" hidden="1">2</definedName>
    <definedName name="solver_msl" localSheetId="2" hidden="1">2</definedName>
    <definedName name="solver_neg" localSheetId="0" hidden="1">1</definedName>
    <definedName name="solver_neg" localSheetId="1" hidden="1">1</definedName>
    <definedName name="solver_neg" localSheetId="2" hidden="1">1</definedName>
    <definedName name="solver_nod" localSheetId="1" hidden="1">2147483647</definedName>
    <definedName name="solver_nod" localSheetId="2" hidden="1">2147483647</definedName>
    <definedName name="solver_num" localSheetId="0" hidden="1">0</definedName>
    <definedName name="solver_num" localSheetId="1" hidden="1">2</definedName>
    <definedName name="solver_num" localSheetId="2" hidden="1">3</definedName>
    <definedName name="solver_nwt" localSheetId="1" hidden="1">1</definedName>
    <definedName name="solver_nwt" localSheetId="2" hidden="1">1</definedName>
    <definedName name="solver_opt" localSheetId="0" hidden="1">'Question 1'!$C$19</definedName>
    <definedName name="solver_opt" localSheetId="1" hidden="1">'Question 2'!$C$19</definedName>
    <definedName name="solver_opt" localSheetId="2" hidden="1">'Question 3'!$C$19</definedName>
    <definedName name="solver_pre" localSheetId="1" hidden="1">0.000001</definedName>
    <definedName name="solver_pre" localSheetId="2" hidden="1">0.000001</definedName>
    <definedName name="solver_rbv" localSheetId="1" hidden="1">1</definedName>
    <definedName name="solver_rbv" localSheetId="2" hidden="1">1</definedName>
    <definedName name="solver_rel1" localSheetId="1" hidden="1">3</definedName>
    <definedName name="solver_rel1" localSheetId="2" hidden="1">3</definedName>
    <definedName name="solver_rel2" localSheetId="1" hidden="1">4</definedName>
    <definedName name="solver_rel2" localSheetId="2" hidden="1">1</definedName>
    <definedName name="solver_rel3" localSheetId="1" hidden="1">4</definedName>
    <definedName name="solver_rel3" localSheetId="2" hidden="1">4</definedName>
    <definedName name="solver_rel4" localSheetId="2" hidden="1">4</definedName>
    <definedName name="solver_rhs1" localSheetId="1" hidden="1">'Question 2'!$D$22:$D$28</definedName>
    <definedName name="solver_rhs1" localSheetId="2" hidden="1">'Question 3'!$D$22:$D$31</definedName>
    <definedName name="solver_rhs2" localSheetId="1" hidden="1">integer</definedName>
    <definedName name="solver_rhs2" localSheetId="2" hidden="1">'Question 3'!$D$32</definedName>
    <definedName name="solver_rhs3" localSheetId="1" hidden="1">integer</definedName>
    <definedName name="solver_rhs3" localSheetId="2" hidden="1">integer</definedName>
    <definedName name="solver_rhs4" localSheetId="2" hidden="1">integer</definedName>
    <definedName name="solver_rlx" localSheetId="1" hidden="1">2</definedName>
    <definedName name="solver_rlx" localSheetId="2" hidden="1">2</definedName>
    <definedName name="solver_rsd" localSheetId="1" hidden="1">0</definedName>
    <definedName name="solver_rsd" localSheetId="2" hidden="1">0</definedName>
    <definedName name="solver_scl" localSheetId="1" hidden="1">1</definedName>
    <definedName name="solver_scl" localSheetId="2" hidden="1">1</definedName>
    <definedName name="solver_sho" localSheetId="1" hidden="1">2</definedName>
    <definedName name="solver_sho" localSheetId="2" hidden="1">2</definedName>
    <definedName name="solver_ssz" localSheetId="1" hidden="1">100</definedName>
    <definedName name="solver_ssz" localSheetId="2" hidden="1">100</definedName>
    <definedName name="solver_tim" localSheetId="1" hidden="1">2147483647</definedName>
    <definedName name="solver_tim" localSheetId="2" hidden="1">2147483647</definedName>
    <definedName name="solver_tol" localSheetId="1" hidden="1">0.01</definedName>
    <definedName name="solver_tol" localSheetId="2" hidden="1">0.01</definedName>
    <definedName name="solver_typ" localSheetId="0" hidden="1">1</definedName>
    <definedName name="solver_typ" localSheetId="1" hidden="1">2</definedName>
    <definedName name="solver_typ" localSheetId="2" hidden="1">2</definedName>
    <definedName name="solver_val" localSheetId="0" hidden="1">0</definedName>
    <definedName name="solver_val" localSheetId="1" hidden="1">0</definedName>
    <definedName name="solver_val" localSheetId="2" hidden="1">0</definedName>
    <definedName name="solver_ver" localSheetId="0" hidden="1">3</definedName>
    <definedName name="solver_ver" localSheetId="1" hidden="1">3</definedName>
    <definedName name="solver_ver" localSheetId="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8" l="1"/>
  <c r="AB1" i="10"/>
  <c r="X1" i="10"/>
  <c r="AD4" i="10"/>
  <c r="AA5" i="10"/>
  <c r="AA4" i="10"/>
  <c r="Z4" i="10"/>
  <c r="W5" i="10"/>
  <c r="W4" i="10"/>
  <c r="A35" i="5"/>
  <c r="C9" i="4"/>
  <c r="AB20" i="10"/>
  <c r="AB19" i="10"/>
  <c r="AB18" i="10"/>
  <c r="AB10" i="10"/>
  <c r="X23" i="10"/>
  <c r="X15" i="10"/>
  <c r="X7" i="10"/>
  <c r="AB17" i="10"/>
  <c r="AB9" i="10"/>
  <c r="X22" i="10"/>
  <c r="X14" i="10"/>
  <c r="X6" i="10"/>
  <c r="AB16" i="10"/>
  <c r="AB8" i="10"/>
  <c r="X21" i="10"/>
  <c r="X13" i="10"/>
  <c r="X5" i="10"/>
  <c r="AB15" i="10"/>
  <c r="AB7" i="10"/>
  <c r="X20" i="10"/>
  <c r="X12" i="10"/>
  <c r="AB14" i="10"/>
  <c r="AB6" i="10"/>
  <c r="X19" i="10"/>
  <c r="X11" i="10"/>
  <c r="AB13" i="10"/>
  <c r="AB5" i="10"/>
  <c r="X18" i="10"/>
  <c r="X10" i="10"/>
  <c r="AB12" i="10"/>
  <c r="X25" i="10"/>
  <c r="X17" i="10"/>
  <c r="X9" i="10"/>
  <c r="AB11" i="10"/>
  <c r="X24" i="10"/>
  <c r="X16" i="10"/>
  <c r="X8" i="10"/>
  <c r="AB25" i="10"/>
  <c r="AB24" i="10"/>
  <c r="AB23" i="10"/>
  <c r="AB22" i="10"/>
  <c r="AB21" i="10"/>
  <c r="B16" i="5" l="1"/>
  <c r="B16" i="2"/>
  <c r="B16" i="4"/>
  <c r="K1" i="8"/>
  <c r="K21" i="8"/>
  <c r="B28" i="5"/>
  <c r="B27" i="5"/>
  <c r="B26" i="5"/>
  <c r="B25" i="5"/>
  <c r="B24" i="5"/>
  <c r="B23" i="5"/>
  <c r="B22" i="5"/>
  <c r="B28" i="4"/>
  <c r="B27" i="4"/>
  <c r="B26" i="4"/>
  <c r="B25" i="4"/>
  <c r="B24" i="4"/>
  <c r="B23" i="4"/>
  <c r="B22" i="4"/>
  <c r="B28" i="2"/>
  <c r="B27" i="2"/>
  <c r="B26" i="2"/>
  <c r="B25" i="2"/>
  <c r="B24" i="2"/>
  <c r="B23" i="2"/>
  <c r="Q13" i="5"/>
  <c r="I12" i="5"/>
  <c r="B31" i="5"/>
  <c r="B30" i="5"/>
  <c r="B29" i="5"/>
  <c r="B32" i="5"/>
  <c r="Y16" i="5"/>
  <c r="X16" i="5"/>
  <c r="W16" i="5"/>
  <c r="V16" i="5"/>
  <c r="U16" i="5"/>
  <c r="T16" i="5"/>
  <c r="S16" i="5"/>
  <c r="R16" i="5"/>
  <c r="Q16" i="5"/>
  <c r="P16" i="5"/>
  <c r="O16" i="5"/>
  <c r="N16" i="5"/>
  <c r="M15" i="5"/>
  <c r="L15" i="5"/>
  <c r="K15" i="5"/>
  <c r="J15" i="5"/>
  <c r="I15" i="5"/>
  <c r="H15" i="5"/>
  <c r="G15" i="5"/>
  <c r="F15" i="5"/>
  <c r="E15" i="5"/>
  <c r="D15" i="5"/>
  <c r="C15" i="5"/>
  <c r="B15" i="5"/>
  <c r="Y14" i="5"/>
  <c r="X14" i="5"/>
  <c r="W14" i="5"/>
  <c r="V14" i="5"/>
  <c r="U14" i="5"/>
  <c r="T14" i="5"/>
  <c r="S14" i="5"/>
  <c r="R14" i="5"/>
  <c r="P13" i="5"/>
  <c r="O13" i="5"/>
  <c r="N13" i="5"/>
  <c r="M13" i="5"/>
  <c r="L13" i="5"/>
  <c r="K13" i="5"/>
  <c r="J13" i="5"/>
  <c r="H12" i="5"/>
  <c r="G12" i="5"/>
  <c r="F12" i="5"/>
  <c r="E12" i="5"/>
  <c r="D12" i="5"/>
  <c r="C12" i="5"/>
  <c r="B12" i="5"/>
  <c r="F8" i="5"/>
  <c r="F7" i="5"/>
  <c r="F6" i="5"/>
  <c r="F5" i="5"/>
  <c r="F4" i="5"/>
  <c r="Y16" i="4"/>
  <c r="X16" i="4"/>
  <c r="W16" i="4"/>
  <c r="V16" i="4"/>
  <c r="U16" i="4"/>
  <c r="T16" i="4"/>
  <c r="S16" i="4"/>
  <c r="R16" i="4"/>
  <c r="Q16" i="4"/>
  <c r="P16" i="4"/>
  <c r="O16" i="4"/>
  <c r="N16" i="4"/>
  <c r="M15" i="4"/>
  <c r="L15" i="4"/>
  <c r="K15" i="4"/>
  <c r="J15" i="4"/>
  <c r="I15" i="4"/>
  <c r="H15" i="4"/>
  <c r="G15" i="4"/>
  <c r="F15" i="4"/>
  <c r="E15" i="4"/>
  <c r="D15" i="4"/>
  <c r="C15" i="4"/>
  <c r="B15" i="4"/>
  <c r="Y14" i="4"/>
  <c r="X14" i="4"/>
  <c r="W14" i="4"/>
  <c r="V14" i="4"/>
  <c r="U14" i="4"/>
  <c r="T14" i="4"/>
  <c r="S14" i="4"/>
  <c r="R14" i="4"/>
  <c r="Q13" i="4"/>
  <c r="P13" i="4"/>
  <c r="O13" i="4"/>
  <c r="N13" i="4"/>
  <c r="M13" i="4"/>
  <c r="L13" i="4"/>
  <c r="K13" i="4"/>
  <c r="J13" i="4"/>
  <c r="I12" i="4"/>
  <c r="H12" i="4"/>
  <c r="G12" i="4"/>
  <c r="F12" i="4"/>
  <c r="E12" i="4"/>
  <c r="D12" i="4"/>
  <c r="C12" i="4"/>
  <c r="B12" i="4"/>
  <c r="F8" i="4"/>
  <c r="F7" i="4"/>
  <c r="F6" i="4"/>
  <c r="F5" i="4"/>
  <c r="F4" i="4"/>
  <c r="C19" i="4" s="1"/>
  <c r="B22" i="2"/>
  <c r="F5" i="2"/>
  <c r="C19" i="2" s="1"/>
  <c r="F6" i="2"/>
  <c r="F7" i="2"/>
  <c r="F8" i="2"/>
  <c r="F4" i="2"/>
  <c r="Y16" i="2"/>
  <c r="X16" i="2"/>
  <c r="W16" i="2"/>
  <c r="V16" i="2"/>
  <c r="U16" i="2"/>
  <c r="T16" i="2"/>
  <c r="S16" i="2"/>
  <c r="R16" i="2"/>
  <c r="Q16" i="2"/>
  <c r="P16" i="2"/>
  <c r="O16" i="2"/>
  <c r="M15" i="2"/>
  <c r="L15" i="2"/>
  <c r="K15" i="2"/>
  <c r="J15" i="2"/>
  <c r="I15" i="2"/>
  <c r="H15" i="2"/>
  <c r="G15" i="2"/>
  <c r="F15" i="2"/>
  <c r="E15" i="2"/>
  <c r="D15" i="2"/>
  <c r="C15" i="2"/>
  <c r="B15" i="2"/>
  <c r="N16" i="2"/>
  <c r="Y14" i="2"/>
  <c r="X14" i="2"/>
  <c r="W14" i="2"/>
  <c r="V14" i="2"/>
  <c r="U14" i="2"/>
  <c r="T14" i="2"/>
  <c r="S14" i="2"/>
  <c r="R14" i="2"/>
  <c r="Q13" i="2"/>
  <c r="P13" i="2"/>
  <c r="O13" i="2"/>
  <c r="N13" i="2"/>
  <c r="M13" i="2"/>
  <c r="L13" i="2"/>
  <c r="K13" i="2"/>
  <c r="J13" i="2"/>
  <c r="I12" i="2"/>
  <c r="H12" i="2"/>
  <c r="G12" i="2"/>
  <c r="F12" i="2"/>
  <c r="E12" i="2"/>
  <c r="D12" i="2"/>
  <c r="C12" i="2"/>
  <c r="B12" i="2"/>
  <c r="K22" i="8" l="1"/>
  <c r="K12" i="8"/>
  <c r="K5" i="8"/>
  <c r="K13" i="8"/>
  <c r="K6" i="8"/>
  <c r="K14" i="8"/>
  <c r="K7" i="8"/>
  <c r="K15" i="8"/>
  <c r="K23" i="8"/>
  <c r="K9" i="8"/>
  <c r="K17" i="8"/>
  <c r="K10" i="8"/>
  <c r="K18" i="8"/>
  <c r="K11" i="8"/>
  <c r="K8" i="8"/>
  <c r="K16" i="8"/>
  <c r="K24" i="8"/>
  <c r="K25" i="8"/>
  <c r="K19" i="8"/>
  <c r="K20" i="8"/>
  <c r="C19"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priya</author>
  </authors>
  <commentList>
    <comment ref="B5" authorId="0" shapeId="0" xr:uid="{F03A3EA4-FF23-4FB0-9E29-503290127333}">
      <text>
        <r>
          <rPr>
            <sz val="9"/>
            <color indexed="81"/>
            <rFont val="Tahoma"/>
            <family val="2"/>
          </rPr>
          <t>Solver found a solution. All constraints and optimality conditions are satisfied.</t>
        </r>
      </text>
    </comment>
    <comment ref="B6" authorId="0" shapeId="0" xr:uid="{560C4ABB-59CE-4CFB-A63B-AC17B6001F27}">
      <text>
        <r>
          <rPr>
            <sz val="9"/>
            <color indexed="81"/>
            <rFont val="Tahoma"/>
            <family val="2"/>
          </rPr>
          <t>Solver found an integer solution within tolerance. All constraints are satisfied.</t>
        </r>
      </text>
    </comment>
    <comment ref="B7" authorId="0" shapeId="0" xr:uid="{54F580EA-8536-4ADB-A036-B0316259ACC9}">
      <text>
        <r>
          <rPr>
            <sz val="9"/>
            <color indexed="81"/>
            <rFont val="Tahoma"/>
            <family val="2"/>
          </rPr>
          <t>Solver found a solution. All constraints and optimality conditions are satisfied.</t>
        </r>
      </text>
    </comment>
    <comment ref="B8" authorId="0" shapeId="0" xr:uid="{058292AF-48DE-4A4D-93A8-197BBDE8597B}">
      <text>
        <r>
          <rPr>
            <sz val="9"/>
            <color indexed="81"/>
            <rFont val="Tahoma"/>
            <family val="2"/>
          </rPr>
          <t>Solver found a solution. All constraints and optimality conditions are satisfied.</t>
        </r>
      </text>
    </comment>
    <comment ref="B9" authorId="0" shapeId="0" xr:uid="{51CB93BF-0B7D-4FCA-A261-0E378EBEE4FA}">
      <text>
        <r>
          <rPr>
            <sz val="9"/>
            <color indexed="81"/>
            <rFont val="Tahoma"/>
            <family val="2"/>
          </rPr>
          <t>Solver found a solution. All constraints and optimality conditions are satisfied.</t>
        </r>
      </text>
    </comment>
    <comment ref="B10" authorId="0" shapeId="0" xr:uid="{EAE97D1C-8D85-4DEA-95C8-F3E5D7D6477F}">
      <text>
        <r>
          <rPr>
            <sz val="9"/>
            <color indexed="81"/>
            <rFont val="Tahoma"/>
            <family val="2"/>
          </rPr>
          <t>Solver found a solution. All constraints and optimality conditions are satisfied.</t>
        </r>
      </text>
    </comment>
    <comment ref="B11" authorId="0" shapeId="0" xr:uid="{2AC4727B-126B-4ECC-B1C5-D7F9551D3CDA}">
      <text>
        <r>
          <rPr>
            <sz val="9"/>
            <color indexed="81"/>
            <rFont val="Tahoma"/>
            <family val="2"/>
          </rPr>
          <t>Solver found a solution. All constraints and optimality conditions are satisfied.</t>
        </r>
      </text>
    </comment>
    <comment ref="B12" authorId="0" shapeId="0" xr:uid="{5C346902-55AD-4937-A8A9-94EBC2585F87}">
      <text>
        <r>
          <rPr>
            <sz val="9"/>
            <color indexed="81"/>
            <rFont val="Tahoma"/>
            <family val="2"/>
          </rPr>
          <t>Solver found a solution. All constraints and optimality conditions are satisfied.</t>
        </r>
      </text>
    </comment>
    <comment ref="B13" authorId="0" shapeId="0" xr:uid="{82D2E1DB-B252-4F3E-9200-B4718E863CFF}">
      <text>
        <r>
          <rPr>
            <sz val="9"/>
            <color indexed="81"/>
            <rFont val="Tahoma"/>
            <family val="2"/>
          </rPr>
          <t>Solver found a solution. All constraints and optimality conditions are satisfied.</t>
        </r>
      </text>
    </comment>
    <comment ref="B14" authorId="0" shapeId="0" xr:uid="{10C62B9C-E226-494E-A08D-9738CC6D74B8}">
      <text>
        <r>
          <rPr>
            <sz val="9"/>
            <color indexed="81"/>
            <rFont val="Tahoma"/>
            <family val="2"/>
          </rPr>
          <t>Solver found a solution. All constraints and optimality conditions are satisfied.</t>
        </r>
      </text>
    </comment>
    <comment ref="B15" authorId="0" shapeId="0" xr:uid="{0E0D213E-8049-4E19-86A1-FC5AFCF58F31}">
      <text>
        <r>
          <rPr>
            <sz val="9"/>
            <color indexed="81"/>
            <rFont val="Tahoma"/>
            <family val="2"/>
          </rPr>
          <t>Solver found a solution. All constraints and optimality conditions are satisfied.</t>
        </r>
      </text>
    </comment>
    <comment ref="B16" authorId="0" shapeId="0" xr:uid="{96EFD993-BD41-467A-9A7C-EEE5832BFCCF}">
      <text>
        <r>
          <rPr>
            <sz val="9"/>
            <color indexed="81"/>
            <rFont val="Tahoma"/>
            <family val="2"/>
          </rPr>
          <t>Solver found a solution. All constraints and optimality conditions are satisfied.</t>
        </r>
      </text>
    </comment>
    <comment ref="B17" authorId="0" shapeId="0" xr:uid="{9C011B42-D1FC-4EE9-86DF-C5E8039ACE2E}">
      <text>
        <r>
          <rPr>
            <sz val="9"/>
            <color indexed="81"/>
            <rFont val="Tahoma"/>
            <family val="2"/>
          </rPr>
          <t>Solver found a solution. All constraints and optimality conditions are satisfied.</t>
        </r>
      </text>
    </comment>
    <comment ref="B18" authorId="0" shapeId="0" xr:uid="{0D49ED08-EAE3-4014-96D0-B613BDA324AC}">
      <text>
        <r>
          <rPr>
            <sz val="9"/>
            <color indexed="81"/>
            <rFont val="Tahoma"/>
            <family val="2"/>
          </rPr>
          <t>Solver found a solution. All constraints and optimality conditions are satisfied.</t>
        </r>
      </text>
    </comment>
    <comment ref="B19" authorId="0" shapeId="0" xr:uid="{5DF37424-EB2E-49D3-8627-C1FACE8B1463}">
      <text>
        <r>
          <rPr>
            <sz val="9"/>
            <color indexed="81"/>
            <rFont val="Tahoma"/>
            <family val="2"/>
          </rPr>
          <t>Solver found a solution. All constraints and optimality conditions are satisfied.</t>
        </r>
      </text>
    </comment>
    <comment ref="B20" authorId="0" shapeId="0" xr:uid="{0474F138-1158-4D0F-B690-19BDCACA0281}">
      <text>
        <r>
          <rPr>
            <sz val="9"/>
            <color indexed="81"/>
            <rFont val="Tahoma"/>
            <family val="2"/>
          </rPr>
          <t>Solver found a solution. All constraints and optimality conditions are satisfied.</t>
        </r>
      </text>
    </comment>
    <comment ref="B21" authorId="0" shapeId="0" xr:uid="{18C2A43B-A2F4-4B57-8248-E9D8B691688B}">
      <text>
        <r>
          <rPr>
            <sz val="9"/>
            <color indexed="81"/>
            <rFont val="Tahoma"/>
            <family val="2"/>
          </rPr>
          <t>Solver found a solution. All constraints and optimality conditions are satisfied.</t>
        </r>
      </text>
    </comment>
    <comment ref="B22" authorId="0" shapeId="0" xr:uid="{DB06A561-27B5-4442-A378-58F239E4FA63}">
      <text>
        <r>
          <rPr>
            <sz val="9"/>
            <color indexed="81"/>
            <rFont val="Tahoma"/>
            <family val="2"/>
          </rPr>
          <t>Solver found a solution. All constraints and optimality conditions are satisfied.</t>
        </r>
      </text>
    </comment>
    <comment ref="B23" authorId="0" shapeId="0" xr:uid="{DBA5DD6C-E33A-4810-8574-930FA9F1714B}">
      <text>
        <r>
          <rPr>
            <sz val="9"/>
            <color indexed="81"/>
            <rFont val="Tahoma"/>
            <family val="2"/>
          </rPr>
          <t>Solver found a solution. All constraints and optimality conditions are satisfied.</t>
        </r>
      </text>
    </comment>
    <comment ref="B24" authorId="0" shapeId="0" xr:uid="{63238B93-F106-4E3F-957B-EEF1172E5655}">
      <text>
        <r>
          <rPr>
            <sz val="9"/>
            <color indexed="81"/>
            <rFont val="Tahoma"/>
            <family val="2"/>
          </rPr>
          <t>Solver found a solution. All constraints and optimality conditions are satisfied.</t>
        </r>
      </text>
    </comment>
    <comment ref="B25" authorId="0" shapeId="0" xr:uid="{CCC798F2-2098-46F1-AA89-FA87D07BFD0A}">
      <text>
        <r>
          <rPr>
            <sz val="9"/>
            <color indexed="81"/>
            <rFont val="Tahoma"/>
            <family val="2"/>
          </rPr>
          <t>Solver found a solution. All constraints and optimality conditions are satisfied.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priya</author>
  </authors>
  <commentList>
    <comment ref="B5" authorId="0" shapeId="0" xr:uid="{6516806B-9358-4888-BB3E-BCF949347B02}">
      <text>
        <r>
          <rPr>
            <sz val="9"/>
            <color indexed="81"/>
            <rFont val="Tahoma"/>
            <family val="2"/>
          </rPr>
          <t>Solver found a solution. All constraints and optimality conditions are satisfied.</t>
        </r>
      </text>
    </comment>
    <comment ref="C5" authorId="0" shapeId="0" xr:uid="{DA0A41DB-1EDF-4B13-B73E-41FD4A878D36}">
      <text>
        <r>
          <rPr>
            <sz val="9"/>
            <color indexed="81"/>
            <rFont val="Tahoma"/>
            <family val="2"/>
          </rPr>
          <t>Solver found a solution. All constraints and optimality conditions are satisfied.</t>
        </r>
      </text>
    </comment>
    <comment ref="D5" authorId="0" shapeId="0" xr:uid="{2BD5B3EB-A9DF-477D-BCBA-48C0B6C9BC99}">
      <text>
        <r>
          <rPr>
            <sz val="9"/>
            <color indexed="81"/>
            <rFont val="Tahoma"/>
            <family val="2"/>
          </rPr>
          <t>Solver found a solution. All constraints and optimality conditions are satisfied.</t>
        </r>
      </text>
    </comment>
    <comment ref="E5" authorId="0" shapeId="0" xr:uid="{B434B918-F87F-4561-9C8B-F9893DBC228A}">
      <text>
        <r>
          <rPr>
            <sz val="9"/>
            <color indexed="81"/>
            <rFont val="Tahoma"/>
            <family val="2"/>
          </rPr>
          <t>Solver found a solution. All constraints and optimality conditions are satisfied.</t>
        </r>
      </text>
    </comment>
    <comment ref="F5" authorId="0" shapeId="0" xr:uid="{9991556A-3F1E-4CDA-B784-F348C6B3AE81}">
      <text>
        <r>
          <rPr>
            <sz val="9"/>
            <color indexed="81"/>
            <rFont val="Tahoma"/>
            <family val="2"/>
          </rPr>
          <t>Solver found a solution. All constraints and optimality conditions are satisfied.</t>
        </r>
      </text>
    </comment>
    <comment ref="G5" authorId="0" shapeId="0" xr:uid="{53015912-79F3-4F96-AF9E-D87EFD2C7992}">
      <text>
        <r>
          <rPr>
            <sz val="9"/>
            <color indexed="81"/>
            <rFont val="Tahoma"/>
            <family val="2"/>
          </rPr>
          <t>Solver found a solution. All constraints and optimality conditions are satisfied.</t>
        </r>
      </text>
    </comment>
    <comment ref="H5" authorId="0" shapeId="0" xr:uid="{D8E064EA-ABDA-4D26-843A-587D958FF64A}">
      <text>
        <r>
          <rPr>
            <sz val="9"/>
            <color indexed="81"/>
            <rFont val="Tahoma"/>
            <family val="2"/>
          </rPr>
          <t>Solver found a solution. All constraints and optimality conditions are satisfied.</t>
        </r>
      </text>
    </comment>
    <comment ref="I5" authorId="0" shapeId="0" xr:uid="{376C0788-6370-4F68-A600-7CBF6CBAD511}">
      <text>
        <r>
          <rPr>
            <sz val="9"/>
            <color indexed="81"/>
            <rFont val="Tahoma"/>
            <family val="2"/>
          </rPr>
          <t>Solver found a solution. All constraints and optimality conditions are satisfied.</t>
        </r>
      </text>
    </comment>
    <comment ref="J5" authorId="0" shapeId="0" xr:uid="{3CEF46F4-8E6B-461C-A2B6-65847E9C995D}">
      <text>
        <r>
          <rPr>
            <sz val="9"/>
            <color indexed="81"/>
            <rFont val="Tahoma"/>
            <family val="2"/>
          </rPr>
          <t>Solver found a solution. All constraints and optimality conditions are satisfied.</t>
        </r>
      </text>
    </comment>
    <comment ref="K5" authorId="0" shapeId="0" xr:uid="{1A04B49F-AD9F-4F89-BEA2-144BD80B8AB7}">
      <text>
        <r>
          <rPr>
            <sz val="9"/>
            <color indexed="81"/>
            <rFont val="Tahoma"/>
            <family val="2"/>
          </rPr>
          <t>Solver found a solution. All constraints and optimality conditions are satisfied.</t>
        </r>
      </text>
    </comment>
    <comment ref="L5" authorId="0" shapeId="0" xr:uid="{099B2043-9989-4088-AB02-314293348F4F}">
      <text>
        <r>
          <rPr>
            <sz val="9"/>
            <color indexed="81"/>
            <rFont val="Tahoma"/>
            <family val="2"/>
          </rPr>
          <t>Solver found a solution. All constraints and optimality conditions are satisfied.</t>
        </r>
      </text>
    </comment>
    <comment ref="M5" authorId="0" shapeId="0" xr:uid="{3A5B9065-1CBE-4B12-95FB-DC19606F76CB}">
      <text>
        <r>
          <rPr>
            <sz val="9"/>
            <color indexed="81"/>
            <rFont val="Tahoma"/>
            <family val="2"/>
          </rPr>
          <t>Solver found a solution. All constraints and optimality conditions are satisfied.</t>
        </r>
      </text>
    </comment>
    <comment ref="N5" authorId="0" shapeId="0" xr:uid="{038C9A6B-6DD4-402C-A7FC-C525ED96F8C7}">
      <text>
        <r>
          <rPr>
            <sz val="9"/>
            <color indexed="81"/>
            <rFont val="Tahoma"/>
            <family val="2"/>
          </rPr>
          <t>Solver found a solution. All constraints and optimality conditions are satisfied.</t>
        </r>
      </text>
    </comment>
    <comment ref="O5" authorId="0" shapeId="0" xr:uid="{8FB7A0C7-616C-4A54-A3B3-998C7C4356BD}">
      <text>
        <r>
          <rPr>
            <sz val="9"/>
            <color indexed="81"/>
            <rFont val="Tahoma"/>
            <family val="2"/>
          </rPr>
          <t>Solver found a solution. All constraints and optimality conditions are satisfied.</t>
        </r>
      </text>
    </comment>
    <comment ref="P5" authorId="0" shapeId="0" xr:uid="{1B0020FF-E31B-4022-A7A6-9C699924A578}">
      <text>
        <r>
          <rPr>
            <sz val="9"/>
            <color indexed="81"/>
            <rFont val="Tahoma"/>
            <family val="2"/>
          </rPr>
          <t>Solver found a solution. All constraints and optimality conditions are satisfied.</t>
        </r>
      </text>
    </comment>
    <comment ref="Q5" authorId="0" shapeId="0" xr:uid="{6015CAB6-65FE-43FB-BB3D-315403220492}">
      <text>
        <r>
          <rPr>
            <sz val="9"/>
            <color indexed="81"/>
            <rFont val="Tahoma"/>
            <family val="2"/>
          </rPr>
          <t>Solver found a solution. All constraints and optimality conditions are satisfied.</t>
        </r>
      </text>
    </comment>
    <comment ref="R5" authorId="0" shapeId="0" xr:uid="{3227BA62-4FC6-4CA9-B709-2F6105175059}">
      <text>
        <r>
          <rPr>
            <sz val="9"/>
            <color indexed="81"/>
            <rFont val="Tahoma"/>
            <family val="2"/>
          </rPr>
          <t>Solver found a solution. All constraints and optimality conditions are satisfied.</t>
        </r>
      </text>
    </comment>
    <comment ref="S5" authorId="0" shapeId="0" xr:uid="{A9FC3710-0BBD-4A58-B569-4030DD550503}">
      <text>
        <r>
          <rPr>
            <sz val="9"/>
            <color indexed="81"/>
            <rFont val="Tahoma"/>
            <family val="2"/>
          </rPr>
          <t>Solver found a solution. All constraints and optimality conditions are satisfied.</t>
        </r>
      </text>
    </comment>
    <comment ref="T5" authorId="0" shapeId="0" xr:uid="{68D034C4-5193-4395-A88E-FD675BDEA26C}">
      <text>
        <r>
          <rPr>
            <sz val="9"/>
            <color indexed="81"/>
            <rFont val="Tahoma"/>
            <family val="2"/>
          </rPr>
          <t>Solver found a solution. All constraints and optimality conditions are satisfied.</t>
        </r>
      </text>
    </comment>
    <comment ref="U5" authorId="0" shapeId="0" xr:uid="{4E6A26F6-FEE8-4334-93AB-E9F9519EE498}">
      <text>
        <r>
          <rPr>
            <sz val="9"/>
            <color indexed="81"/>
            <rFont val="Tahoma"/>
            <family val="2"/>
          </rPr>
          <t>Solver found a solution. All constraints and optimality conditions are satisfied.</t>
        </r>
      </text>
    </comment>
    <comment ref="V5" authorId="0" shapeId="0" xr:uid="{99B9118B-F145-4C4D-8A66-127030288B74}">
      <text>
        <r>
          <rPr>
            <sz val="9"/>
            <color indexed="81"/>
            <rFont val="Tahoma"/>
            <family val="2"/>
          </rPr>
          <t>Solver found a solution. All constraints and optimality conditions are satisfied.</t>
        </r>
      </text>
    </comment>
    <comment ref="B6" authorId="0" shapeId="0" xr:uid="{613B78CC-B64F-40C4-8878-0C8275D1C051}">
      <text>
        <r>
          <rPr>
            <sz val="9"/>
            <color indexed="81"/>
            <rFont val="Tahoma"/>
            <family val="2"/>
          </rPr>
          <t>Solver found a solution. All constraints and optimality conditions are satisfied.</t>
        </r>
      </text>
    </comment>
    <comment ref="C6" authorId="0" shapeId="0" xr:uid="{AC837C83-9220-4FF7-846D-DC022170F05C}">
      <text>
        <r>
          <rPr>
            <sz val="9"/>
            <color indexed="81"/>
            <rFont val="Tahoma"/>
            <family val="2"/>
          </rPr>
          <t>Solver found a solution. All constraints and optimality conditions are satisfied.</t>
        </r>
      </text>
    </comment>
    <comment ref="D6" authorId="0" shapeId="0" xr:uid="{5A8C7DD4-9FFF-40BA-BFE2-593512E8A779}">
      <text>
        <r>
          <rPr>
            <sz val="9"/>
            <color indexed="81"/>
            <rFont val="Tahoma"/>
            <family val="2"/>
          </rPr>
          <t>Solver found a solution. All constraints and optimality conditions are satisfied.</t>
        </r>
      </text>
    </comment>
    <comment ref="E6" authorId="0" shapeId="0" xr:uid="{D1692BF0-96D9-484D-AAE4-4090A7A291ED}">
      <text>
        <r>
          <rPr>
            <sz val="9"/>
            <color indexed="81"/>
            <rFont val="Tahoma"/>
            <family val="2"/>
          </rPr>
          <t>Solver found a solution. All constraints and optimality conditions are satisfied.</t>
        </r>
      </text>
    </comment>
    <comment ref="F6" authorId="0" shapeId="0" xr:uid="{EB49BE60-A6F7-4718-9209-4FCEF93715DA}">
      <text>
        <r>
          <rPr>
            <sz val="9"/>
            <color indexed="81"/>
            <rFont val="Tahoma"/>
            <family val="2"/>
          </rPr>
          <t>Solver found a solution. All constraints and optimality conditions are satisfied.</t>
        </r>
      </text>
    </comment>
    <comment ref="G6" authorId="0" shapeId="0" xr:uid="{0E112E10-33DF-4B60-A203-ED756CA8DE3E}">
      <text>
        <r>
          <rPr>
            <sz val="9"/>
            <color indexed="81"/>
            <rFont val="Tahoma"/>
            <family val="2"/>
          </rPr>
          <t>Solver found a solution. All constraints and optimality conditions are satisfied.</t>
        </r>
      </text>
    </comment>
    <comment ref="H6" authorId="0" shapeId="0" xr:uid="{FA106439-534A-45E4-BF77-7D66C76E1778}">
      <text>
        <r>
          <rPr>
            <sz val="9"/>
            <color indexed="81"/>
            <rFont val="Tahoma"/>
            <family val="2"/>
          </rPr>
          <t>Solver found a solution. All constraints and optimality conditions are satisfied.</t>
        </r>
      </text>
    </comment>
    <comment ref="I6" authorId="0" shapeId="0" xr:uid="{FFCF9592-7B5F-4D3F-8F21-D3CD6B4B056E}">
      <text>
        <r>
          <rPr>
            <sz val="9"/>
            <color indexed="81"/>
            <rFont val="Tahoma"/>
            <family val="2"/>
          </rPr>
          <t>Solver found a solution. All constraints and optimality conditions are satisfied.</t>
        </r>
      </text>
    </comment>
    <comment ref="J6" authorId="0" shapeId="0" xr:uid="{B74E131F-0F6D-4E83-B1E5-B9D8C6C1E291}">
      <text>
        <r>
          <rPr>
            <sz val="9"/>
            <color indexed="81"/>
            <rFont val="Tahoma"/>
            <family val="2"/>
          </rPr>
          <t>Solver found a solution. All constraints and optimality conditions are satisfied.</t>
        </r>
      </text>
    </comment>
    <comment ref="K6" authorId="0" shapeId="0" xr:uid="{77256286-4FA2-4DB4-A68A-509F64766F6F}">
      <text>
        <r>
          <rPr>
            <sz val="9"/>
            <color indexed="81"/>
            <rFont val="Tahoma"/>
            <family val="2"/>
          </rPr>
          <t>Solver found a solution. All constraints and optimality conditions are satisfied.</t>
        </r>
      </text>
    </comment>
    <comment ref="L6" authorId="0" shapeId="0" xr:uid="{040B7E54-BC89-44AB-AA1A-88EE2C874F7C}">
      <text>
        <r>
          <rPr>
            <sz val="9"/>
            <color indexed="81"/>
            <rFont val="Tahoma"/>
            <family val="2"/>
          </rPr>
          <t>Solver found a solution. All constraints and optimality conditions are satisfied.</t>
        </r>
      </text>
    </comment>
    <comment ref="M6" authorId="0" shapeId="0" xr:uid="{3313E531-4B4C-4F30-B931-45FC7B4C5B27}">
      <text>
        <r>
          <rPr>
            <sz val="9"/>
            <color indexed="81"/>
            <rFont val="Tahoma"/>
            <family val="2"/>
          </rPr>
          <t>Solver found a solution. All constraints and optimality conditions are satisfied.</t>
        </r>
      </text>
    </comment>
    <comment ref="N6" authorId="0" shapeId="0" xr:uid="{9DE8B7D4-F1C6-4341-B712-EA868A83A149}">
      <text>
        <r>
          <rPr>
            <sz val="9"/>
            <color indexed="81"/>
            <rFont val="Tahoma"/>
            <family val="2"/>
          </rPr>
          <t>Solver found a solution. All constraints and optimality conditions are satisfied.</t>
        </r>
      </text>
    </comment>
    <comment ref="O6" authorId="0" shapeId="0" xr:uid="{3570FE7C-DD96-4F08-8B37-CEA9908DBC74}">
      <text>
        <r>
          <rPr>
            <sz val="9"/>
            <color indexed="81"/>
            <rFont val="Tahoma"/>
            <family val="2"/>
          </rPr>
          <t>Solver found a solution. All constraints and optimality conditions are satisfied.</t>
        </r>
      </text>
    </comment>
    <comment ref="P6" authorId="0" shapeId="0" xr:uid="{0E4672FB-0D1C-4B04-9C06-A993F0206541}">
      <text>
        <r>
          <rPr>
            <sz val="9"/>
            <color indexed="81"/>
            <rFont val="Tahoma"/>
            <family val="2"/>
          </rPr>
          <t>Solver found a solution. All constraints and optimality conditions are satisfied.</t>
        </r>
      </text>
    </comment>
    <comment ref="Q6" authorId="0" shapeId="0" xr:uid="{3B664F2C-42EF-4973-B49D-E6203B3901D4}">
      <text>
        <r>
          <rPr>
            <sz val="9"/>
            <color indexed="81"/>
            <rFont val="Tahoma"/>
            <family val="2"/>
          </rPr>
          <t>Solver found a solution. All constraints and optimality conditions are satisfied.</t>
        </r>
      </text>
    </comment>
    <comment ref="R6" authorId="0" shapeId="0" xr:uid="{69B42AD7-A58B-48F1-81B6-7113097E6280}">
      <text>
        <r>
          <rPr>
            <sz val="9"/>
            <color indexed="81"/>
            <rFont val="Tahoma"/>
            <family val="2"/>
          </rPr>
          <t>Solver found a solution. All constraints and optimality conditions are satisfied.</t>
        </r>
      </text>
    </comment>
    <comment ref="S6" authorId="0" shapeId="0" xr:uid="{D0E0E942-E1F8-4F64-A3E6-EA57D507DE95}">
      <text>
        <r>
          <rPr>
            <sz val="9"/>
            <color indexed="81"/>
            <rFont val="Tahoma"/>
            <family val="2"/>
          </rPr>
          <t>Solver found a solution. All constraints and optimality conditions are satisfied.</t>
        </r>
      </text>
    </comment>
    <comment ref="T6" authorId="0" shapeId="0" xr:uid="{6BEA31FE-AC12-4FB3-9E53-4E09DCEB7689}">
      <text>
        <r>
          <rPr>
            <sz val="9"/>
            <color indexed="81"/>
            <rFont val="Tahoma"/>
            <family val="2"/>
          </rPr>
          <t>Solver found a solution. All constraints and optimality conditions are satisfied.</t>
        </r>
      </text>
    </comment>
    <comment ref="U6" authorId="0" shapeId="0" xr:uid="{4CA9FF75-C712-46F6-8F35-D357A07ACF22}">
      <text>
        <r>
          <rPr>
            <sz val="9"/>
            <color indexed="81"/>
            <rFont val="Tahoma"/>
            <family val="2"/>
          </rPr>
          <t>Solver found a solution. All constraints and optimality conditions are satisfied.</t>
        </r>
      </text>
    </comment>
    <comment ref="V6" authorId="0" shapeId="0" xr:uid="{BABD53CF-1E9C-4913-BAC4-13E40C19AC0D}">
      <text>
        <r>
          <rPr>
            <sz val="9"/>
            <color indexed="81"/>
            <rFont val="Tahoma"/>
            <family val="2"/>
          </rPr>
          <t>Solver found a solution. All constraints and optimality conditions are satisfied.</t>
        </r>
      </text>
    </comment>
    <comment ref="B7" authorId="0" shapeId="0" xr:uid="{38EDD1ED-2F8E-43B8-92A1-1CAE4C359A4F}">
      <text>
        <r>
          <rPr>
            <sz val="9"/>
            <color indexed="81"/>
            <rFont val="Tahoma"/>
            <family val="2"/>
          </rPr>
          <t>Solver found a solution. All constraints and optimality conditions are satisfied.</t>
        </r>
      </text>
    </comment>
    <comment ref="C7" authorId="0" shapeId="0" xr:uid="{6CCE44FD-C2F3-4A8B-B137-C641A84D88C1}">
      <text>
        <r>
          <rPr>
            <sz val="9"/>
            <color indexed="81"/>
            <rFont val="Tahoma"/>
            <family val="2"/>
          </rPr>
          <t>Solver found a solution. All constraints and optimality conditions are satisfied.</t>
        </r>
      </text>
    </comment>
    <comment ref="D7" authorId="0" shapeId="0" xr:uid="{C426DFFE-BBF9-4EC6-BAEC-44C3DC148B27}">
      <text>
        <r>
          <rPr>
            <sz val="9"/>
            <color indexed="81"/>
            <rFont val="Tahoma"/>
            <family val="2"/>
          </rPr>
          <t>Solver found a solution. All constraints and optimality conditions are satisfied.</t>
        </r>
      </text>
    </comment>
    <comment ref="E7" authorId="0" shapeId="0" xr:uid="{7E66A6FB-EC4C-48CE-BC93-5BB611ECBD5E}">
      <text>
        <r>
          <rPr>
            <sz val="9"/>
            <color indexed="81"/>
            <rFont val="Tahoma"/>
            <family val="2"/>
          </rPr>
          <t>Solver found a solution. All constraints and optimality conditions are satisfied.</t>
        </r>
      </text>
    </comment>
    <comment ref="F7" authorId="0" shapeId="0" xr:uid="{B57D22CB-08B0-4204-8DB1-EDF8F7A1CE9C}">
      <text>
        <r>
          <rPr>
            <sz val="9"/>
            <color indexed="81"/>
            <rFont val="Tahoma"/>
            <family val="2"/>
          </rPr>
          <t>Solver found a solution. All constraints and optimality conditions are satisfied.</t>
        </r>
      </text>
    </comment>
    <comment ref="G7" authorId="0" shapeId="0" xr:uid="{EF3DCBE9-23D3-436B-B714-B95AFB9D8C97}">
      <text>
        <r>
          <rPr>
            <sz val="9"/>
            <color indexed="81"/>
            <rFont val="Tahoma"/>
            <family val="2"/>
          </rPr>
          <t>Solver found a solution. All constraints and optimality conditions are satisfied.</t>
        </r>
      </text>
    </comment>
    <comment ref="H7" authorId="0" shapeId="0" xr:uid="{AE04AE3D-F210-475F-BF17-83D37CDF0CA5}">
      <text>
        <r>
          <rPr>
            <sz val="9"/>
            <color indexed="81"/>
            <rFont val="Tahoma"/>
            <family val="2"/>
          </rPr>
          <t>Solver found a solution. All constraints and optimality conditions are satisfied.</t>
        </r>
      </text>
    </comment>
    <comment ref="I7" authorId="0" shapeId="0" xr:uid="{ABEAB4A6-7D11-4B27-91A6-C3382D86704D}">
      <text>
        <r>
          <rPr>
            <sz val="9"/>
            <color indexed="81"/>
            <rFont val="Tahoma"/>
            <family val="2"/>
          </rPr>
          <t>Solver found a solution. All constraints and optimality conditions are satisfied.</t>
        </r>
      </text>
    </comment>
    <comment ref="J7" authorId="0" shapeId="0" xr:uid="{51D4F3E1-A65F-4A99-B481-4CCC540A25D9}">
      <text>
        <r>
          <rPr>
            <sz val="9"/>
            <color indexed="81"/>
            <rFont val="Tahoma"/>
            <family val="2"/>
          </rPr>
          <t>Solver found a solution. All constraints and optimality conditions are satisfied.</t>
        </r>
      </text>
    </comment>
    <comment ref="K7" authorId="0" shapeId="0" xr:uid="{B9ECBC09-F887-4D43-ABBD-E7555DE780D1}">
      <text>
        <r>
          <rPr>
            <sz val="9"/>
            <color indexed="81"/>
            <rFont val="Tahoma"/>
            <family val="2"/>
          </rPr>
          <t>Solver found a solution. All constraints and optimality conditions are satisfied.</t>
        </r>
      </text>
    </comment>
    <comment ref="L7" authorId="0" shapeId="0" xr:uid="{BB35DBCE-946C-4A0C-815F-1DA7DF80202F}">
      <text>
        <r>
          <rPr>
            <sz val="9"/>
            <color indexed="81"/>
            <rFont val="Tahoma"/>
            <family val="2"/>
          </rPr>
          <t>Solver found a solution. All constraints and optimality conditions are satisfied.</t>
        </r>
      </text>
    </comment>
    <comment ref="M7" authorId="0" shapeId="0" xr:uid="{D1528A96-1568-4B5F-8A06-FD29A26A61C8}">
      <text>
        <r>
          <rPr>
            <sz val="9"/>
            <color indexed="81"/>
            <rFont val="Tahoma"/>
            <family val="2"/>
          </rPr>
          <t>Solver found a solution. All constraints and optimality conditions are satisfied.</t>
        </r>
      </text>
    </comment>
    <comment ref="N7" authorId="0" shapeId="0" xr:uid="{535D75DD-DB78-41E5-9367-3BD34AF4CB63}">
      <text>
        <r>
          <rPr>
            <sz val="9"/>
            <color indexed="81"/>
            <rFont val="Tahoma"/>
            <family val="2"/>
          </rPr>
          <t>Solver found a solution. All constraints and optimality conditions are satisfied.</t>
        </r>
      </text>
    </comment>
    <comment ref="O7" authorId="0" shapeId="0" xr:uid="{F0F72C7B-C94B-4822-BCFB-7D33D241235E}">
      <text>
        <r>
          <rPr>
            <sz val="9"/>
            <color indexed="81"/>
            <rFont val="Tahoma"/>
            <family val="2"/>
          </rPr>
          <t>Solver found a solution. All constraints and optimality conditions are satisfied.</t>
        </r>
      </text>
    </comment>
    <comment ref="P7" authorId="0" shapeId="0" xr:uid="{7769896A-3AAB-4DF0-A7E2-845EA31B18CA}">
      <text>
        <r>
          <rPr>
            <sz val="9"/>
            <color indexed="81"/>
            <rFont val="Tahoma"/>
            <family val="2"/>
          </rPr>
          <t>Solver found a solution. All constraints and optimality conditions are satisfied.</t>
        </r>
      </text>
    </comment>
    <comment ref="Q7" authorId="0" shapeId="0" xr:uid="{E1E9EDF2-0E95-4565-8858-8089341A8452}">
      <text>
        <r>
          <rPr>
            <sz val="9"/>
            <color indexed="81"/>
            <rFont val="Tahoma"/>
            <family val="2"/>
          </rPr>
          <t>Solver found a solution. All constraints and optimality conditions are satisfied.</t>
        </r>
      </text>
    </comment>
    <comment ref="R7" authorId="0" shapeId="0" xr:uid="{679D7F1F-0BAC-48C5-8C25-C27B81CA3B1A}">
      <text>
        <r>
          <rPr>
            <sz val="9"/>
            <color indexed="81"/>
            <rFont val="Tahoma"/>
            <family val="2"/>
          </rPr>
          <t>Solver found a solution. All constraints and optimality conditions are satisfied.</t>
        </r>
      </text>
    </comment>
    <comment ref="S7" authorId="0" shapeId="0" xr:uid="{E3BEBBA1-49B1-4F6C-A137-CBAE90D7D96D}">
      <text>
        <r>
          <rPr>
            <sz val="9"/>
            <color indexed="81"/>
            <rFont val="Tahoma"/>
            <family val="2"/>
          </rPr>
          <t>Solver found a solution. All constraints and optimality conditions are satisfied.</t>
        </r>
      </text>
    </comment>
    <comment ref="T7" authorId="0" shapeId="0" xr:uid="{5347D784-7892-4A08-BEE2-98A4E0F1B100}">
      <text>
        <r>
          <rPr>
            <sz val="9"/>
            <color indexed="81"/>
            <rFont val="Tahoma"/>
            <family val="2"/>
          </rPr>
          <t>Solver found a solution. All constraints and optimality conditions are satisfied.</t>
        </r>
      </text>
    </comment>
    <comment ref="U7" authorId="0" shapeId="0" xr:uid="{2A84953B-2F35-4FEA-BBAD-443CDC4CFFD0}">
      <text>
        <r>
          <rPr>
            <sz val="9"/>
            <color indexed="81"/>
            <rFont val="Tahoma"/>
            <family val="2"/>
          </rPr>
          <t>Solver found a solution. All constraints and optimality conditions are satisfied.</t>
        </r>
      </text>
    </comment>
    <comment ref="V7" authorId="0" shapeId="0" xr:uid="{32B7C30A-C1C1-400B-BDF3-59A73692EBC5}">
      <text>
        <r>
          <rPr>
            <sz val="9"/>
            <color indexed="81"/>
            <rFont val="Tahoma"/>
            <family val="2"/>
          </rPr>
          <t>Solver found a solution. All constraints and optimality conditions are satisfied.</t>
        </r>
      </text>
    </comment>
    <comment ref="B8" authorId="0" shapeId="0" xr:uid="{0D9CDC94-10EF-41A9-B357-0B57D8ECB623}">
      <text>
        <r>
          <rPr>
            <sz val="9"/>
            <color indexed="81"/>
            <rFont val="Tahoma"/>
            <family val="2"/>
          </rPr>
          <t>Solver found a solution. All constraints and optimality conditions are satisfied.</t>
        </r>
      </text>
    </comment>
    <comment ref="C8" authorId="0" shapeId="0" xr:uid="{6352CF6A-71A1-4BFD-8E60-5EE369C6F41A}">
      <text>
        <r>
          <rPr>
            <sz val="9"/>
            <color indexed="81"/>
            <rFont val="Tahoma"/>
            <family val="2"/>
          </rPr>
          <t>Solver found a solution. All constraints and optimality conditions are satisfied.</t>
        </r>
      </text>
    </comment>
    <comment ref="D8" authorId="0" shapeId="0" xr:uid="{7F11878B-1952-4FB2-A38B-93F80D8AB806}">
      <text>
        <r>
          <rPr>
            <sz val="9"/>
            <color indexed="81"/>
            <rFont val="Tahoma"/>
            <family val="2"/>
          </rPr>
          <t>Solver found a solution. All constraints and optimality conditions are satisfied.</t>
        </r>
      </text>
    </comment>
    <comment ref="E8" authorId="0" shapeId="0" xr:uid="{00FC21FC-6CD6-4B3E-805C-1A77129AE9DF}">
      <text>
        <r>
          <rPr>
            <sz val="9"/>
            <color indexed="81"/>
            <rFont val="Tahoma"/>
            <family val="2"/>
          </rPr>
          <t>Solver found a solution. All constraints and optimality conditions are satisfied.</t>
        </r>
      </text>
    </comment>
    <comment ref="F8" authorId="0" shapeId="0" xr:uid="{F082D56A-0A44-4AE4-9A10-14587FB1F414}">
      <text>
        <r>
          <rPr>
            <sz val="9"/>
            <color indexed="81"/>
            <rFont val="Tahoma"/>
            <family val="2"/>
          </rPr>
          <t>Solver found a solution. All constraints and optimality conditions are satisfied.</t>
        </r>
      </text>
    </comment>
    <comment ref="G8" authorId="0" shapeId="0" xr:uid="{7CA7992E-80ED-4F0B-9BE5-79A7927CE0A9}">
      <text>
        <r>
          <rPr>
            <sz val="9"/>
            <color indexed="81"/>
            <rFont val="Tahoma"/>
            <family val="2"/>
          </rPr>
          <t>Solver found a solution. All constraints and optimality conditions are satisfied.</t>
        </r>
      </text>
    </comment>
    <comment ref="H8" authorId="0" shapeId="0" xr:uid="{31CE01A6-6348-42A9-8F4B-AD842A51224E}">
      <text>
        <r>
          <rPr>
            <sz val="9"/>
            <color indexed="81"/>
            <rFont val="Tahoma"/>
            <family val="2"/>
          </rPr>
          <t>Solver found a solution. All constraints and optimality conditions are satisfied.</t>
        </r>
      </text>
    </comment>
    <comment ref="I8" authorId="0" shapeId="0" xr:uid="{63FA7A15-85ED-44F3-96E4-E373549D7C01}">
      <text>
        <r>
          <rPr>
            <sz val="9"/>
            <color indexed="81"/>
            <rFont val="Tahoma"/>
            <family val="2"/>
          </rPr>
          <t>Solver found a solution. All constraints and optimality conditions are satisfied.</t>
        </r>
      </text>
    </comment>
    <comment ref="J8" authorId="0" shapeId="0" xr:uid="{28524EB1-5DCB-49E7-A363-BF9261AE41A3}">
      <text>
        <r>
          <rPr>
            <sz val="9"/>
            <color indexed="81"/>
            <rFont val="Tahoma"/>
            <family val="2"/>
          </rPr>
          <t>Solver found a solution. All constraints and optimality conditions are satisfied.</t>
        </r>
      </text>
    </comment>
    <comment ref="K8" authorId="0" shapeId="0" xr:uid="{487C8DF5-54ED-409F-9E0C-B69C4C590A42}">
      <text>
        <r>
          <rPr>
            <sz val="9"/>
            <color indexed="81"/>
            <rFont val="Tahoma"/>
            <family val="2"/>
          </rPr>
          <t>Solver found a solution. All constraints and optimality conditions are satisfied.</t>
        </r>
      </text>
    </comment>
    <comment ref="L8" authorId="0" shapeId="0" xr:uid="{03BFFFF3-D41A-4C1D-8AF6-9B6374E581B0}">
      <text>
        <r>
          <rPr>
            <sz val="9"/>
            <color indexed="81"/>
            <rFont val="Tahoma"/>
            <family val="2"/>
          </rPr>
          <t>Solver found a solution. All constraints and optimality conditions are satisfied.</t>
        </r>
      </text>
    </comment>
    <comment ref="M8" authorId="0" shapeId="0" xr:uid="{BF28D66D-7E54-4FC8-BCF9-7F212B0664FC}">
      <text>
        <r>
          <rPr>
            <sz val="9"/>
            <color indexed="81"/>
            <rFont val="Tahoma"/>
            <family val="2"/>
          </rPr>
          <t>Solver found a solution. All constraints and optimality conditions are satisfied.</t>
        </r>
      </text>
    </comment>
    <comment ref="N8" authorId="0" shapeId="0" xr:uid="{ADB17681-D4CF-481F-81D2-8AF1821E96EB}">
      <text>
        <r>
          <rPr>
            <sz val="9"/>
            <color indexed="81"/>
            <rFont val="Tahoma"/>
            <family val="2"/>
          </rPr>
          <t>Solver found a solution. All constraints and optimality conditions are satisfied.</t>
        </r>
      </text>
    </comment>
    <comment ref="O8" authorId="0" shapeId="0" xr:uid="{F098BA0E-535A-49BC-A0ED-4A784BDCB8E8}">
      <text>
        <r>
          <rPr>
            <sz val="9"/>
            <color indexed="81"/>
            <rFont val="Tahoma"/>
            <family val="2"/>
          </rPr>
          <t>Solver found a solution. All constraints and optimality conditions are satisfied.</t>
        </r>
      </text>
    </comment>
    <comment ref="P8" authorId="0" shapeId="0" xr:uid="{1405B53A-1937-477C-B7EF-F6F24E34D337}">
      <text>
        <r>
          <rPr>
            <sz val="9"/>
            <color indexed="81"/>
            <rFont val="Tahoma"/>
            <family val="2"/>
          </rPr>
          <t>Solver found a solution. All constraints and optimality conditions are satisfied.</t>
        </r>
      </text>
    </comment>
    <comment ref="Q8" authorId="0" shapeId="0" xr:uid="{F08976FF-D843-4F44-9AD1-0A2638BA98BF}">
      <text>
        <r>
          <rPr>
            <sz val="9"/>
            <color indexed="81"/>
            <rFont val="Tahoma"/>
            <family val="2"/>
          </rPr>
          <t>Solver found a solution. All constraints and optimality conditions are satisfied.</t>
        </r>
      </text>
    </comment>
    <comment ref="R8" authorId="0" shapeId="0" xr:uid="{0D344FEE-BA4D-46B6-AD16-4BFEB4136856}">
      <text>
        <r>
          <rPr>
            <sz val="9"/>
            <color indexed="81"/>
            <rFont val="Tahoma"/>
            <family val="2"/>
          </rPr>
          <t>Solver found a solution. All constraints and optimality conditions are satisfied.</t>
        </r>
      </text>
    </comment>
    <comment ref="S8" authorId="0" shapeId="0" xr:uid="{7DBA8634-22E6-441C-B427-B88D58ACD4E0}">
      <text>
        <r>
          <rPr>
            <sz val="9"/>
            <color indexed="81"/>
            <rFont val="Tahoma"/>
            <family val="2"/>
          </rPr>
          <t>Solver found a solution. All constraints and optimality conditions are satisfied.</t>
        </r>
      </text>
    </comment>
    <comment ref="T8" authorId="0" shapeId="0" xr:uid="{7A32A7AC-5FA4-4FE9-B0B9-F3A9C6F21ECE}">
      <text>
        <r>
          <rPr>
            <sz val="9"/>
            <color indexed="81"/>
            <rFont val="Tahoma"/>
            <family val="2"/>
          </rPr>
          <t>Solver found a solution. All constraints and optimality conditions are satisfied.</t>
        </r>
      </text>
    </comment>
    <comment ref="U8" authorId="0" shapeId="0" xr:uid="{70A9CAF7-4194-4BD4-BC64-832A7B21BC47}">
      <text>
        <r>
          <rPr>
            <sz val="9"/>
            <color indexed="81"/>
            <rFont val="Tahoma"/>
            <family val="2"/>
          </rPr>
          <t>Solver found a solution. All constraints and optimality conditions are satisfied.</t>
        </r>
      </text>
    </comment>
    <comment ref="V8" authorId="0" shapeId="0" xr:uid="{A6413DCA-F4FD-4368-96AE-B3FB2243711C}">
      <text>
        <r>
          <rPr>
            <sz val="9"/>
            <color indexed="81"/>
            <rFont val="Tahoma"/>
            <family val="2"/>
          </rPr>
          <t>Solver found a solution. All constraints and optimality conditions are satisfied.</t>
        </r>
      </text>
    </comment>
    <comment ref="B9" authorId="0" shapeId="0" xr:uid="{717801D1-198B-4010-BB6D-83F95109E4E7}">
      <text>
        <r>
          <rPr>
            <sz val="9"/>
            <color indexed="81"/>
            <rFont val="Tahoma"/>
            <family val="2"/>
          </rPr>
          <t>Solver found a solution. All constraints and optimality conditions are satisfied.</t>
        </r>
      </text>
    </comment>
    <comment ref="C9" authorId="0" shapeId="0" xr:uid="{C8AF4CE1-58CD-4017-B5B0-2C639B438E36}">
      <text>
        <r>
          <rPr>
            <sz val="9"/>
            <color indexed="81"/>
            <rFont val="Tahoma"/>
            <family val="2"/>
          </rPr>
          <t>Solver found a solution. All constraints and optimality conditions are satisfied.</t>
        </r>
      </text>
    </comment>
    <comment ref="D9" authorId="0" shapeId="0" xr:uid="{D49EED6A-1A31-4BF3-8A50-92E01005178D}">
      <text>
        <r>
          <rPr>
            <sz val="9"/>
            <color indexed="81"/>
            <rFont val="Tahoma"/>
            <family val="2"/>
          </rPr>
          <t>Solver found a solution. All constraints and optimality conditions are satisfied.</t>
        </r>
      </text>
    </comment>
    <comment ref="E9" authorId="0" shapeId="0" xr:uid="{6DB44C1A-C5FE-4984-840A-79EC537E3ACF}">
      <text>
        <r>
          <rPr>
            <sz val="9"/>
            <color indexed="81"/>
            <rFont val="Tahoma"/>
            <family val="2"/>
          </rPr>
          <t>Solver found a solution. All constraints and optimality conditions are satisfied.</t>
        </r>
      </text>
    </comment>
    <comment ref="F9" authorId="0" shapeId="0" xr:uid="{3985DCE4-7633-4BC2-89DE-ADB6283E7243}">
      <text>
        <r>
          <rPr>
            <sz val="9"/>
            <color indexed="81"/>
            <rFont val="Tahoma"/>
            <family val="2"/>
          </rPr>
          <t>Solver found a solution. All constraints and optimality conditions are satisfied.</t>
        </r>
      </text>
    </comment>
    <comment ref="G9" authorId="0" shapeId="0" xr:uid="{888E1482-FD91-42AA-A980-881198409DDE}">
      <text>
        <r>
          <rPr>
            <sz val="9"/>
            <color indexed="81"/>
            <rFont val="Tahoma"/>
            <family val="2"/>
          </rPr>
          <t>Solver found a solution. All constraints and optimality conditions are satisfied.</t>
        </r>
      </text>
    </comment>
    <comment ref="H9" authorId="0" shapeId="0" xr:uid="{0DF78668-218D-44B6-A8F3-60AF2617D156}">
      <text>
        <r>
          <rPr>
            <sz val="9"/>
            <color indexed="81"/>
            <rFont val="Tahoma"/>
            <family val="2"/>
          </rPr>
          <t>Solver found a solution. All constraints and optimality conditions are satisfied.</t>
        </r>
      </text>
    </comment>
    <comment ref="I9" authorId="0" shapeId="0" xr:uid="{CAE9F655-AFC3-4275-91FF-E3AE2B6C0EB7}">
      <text>
        <r>
          <rPr>
            <sz val="9"/>
            <color indexed="81"/>
            <rFont val="Tahoma"/>
            <family val="2"/>
          </rPr>
          <t>Solver found a solution. All constraints and optimality conditions are satisfied.</t>
        </r>
      </text>
    </comment>
    <comment ref="J9" authorId="0" shapeId="0" xr:uid="{BED4F2F2-C430-456A-B8C6-AEE29E98CCB1}">
      <text>
        <r>
          <rPr>
            <sz val="9"/>
            <color indexed="81"/>
            <rFont val="Tahoma"/>
            <family val="2"/>
          </rPr>
          <t>Solver found a solution. All constraints and optimality conditions are satisfied.</t>
        </r>
      </text>
    </comment>
    <comment ref="K9" authorId="0" shapeId="0" xr:uid="{89CD466B-F024-425F-9D4E-D4989DF51A90}">
      <text>
        <r>
          <rPr>
            <sz val="9"/>
            <color indexed="81"/>
            <rFont val="Tahoma"/>
            <family val="2"/>
          </rPr>
          <t>Solver found a solution. All constraints and optimality conditions are satisfied.</t>
        </r>
      </text>
    </comment>
    <comment ref="L9" authorId="0" shapeId="0" xr:uid="{2ADE8B95-26EE-4067-8B5A-073683EF621B}">
      <text>
        <r>
          <rPr>
            <sz val="9"/>
            <color indexed="81"/>
            <rFont val="Tahoma"/>
            <family val="2"/>
          </rPr>
          <t>Solver found a solution. All constraints and optimality conditions are satisfied.</t>
        </r>
      </text>
    </comment>
    <comment ref="M9" authorId="0" shapeId="0" xr:uid="{127948E0-BC11-48DC-B366-F5A21653A2EE}">
      <text>
        <r>
          <rPr>
            <sz val="9"/>
            <color indexed="81"/>
            <rFont val="Tahoma"/>
            <family val="2"/>
          </rPr>
          <t>Solver found a solution. All constraints and optimality conditions are satisfied.</t>
        </r>
      </text>
    </comment>
    <comment ref="N9" authorId="0" shapeId="0" xr:uid="{D5EE4F20-CF15-4AAE-B891-B4051EEB806B}">
      <text>
        <r>
          <rPr>
            <sz val="9"/>
            <color indexed="81"/>
            <rFont val="Tahoma"/>
            <family val="2"/>
          </rPr>
          <t>Solver found a solution. All constraints and optimality conditions are satisfied.</t>
        </r>
      </text>
    </comment>
    <comment ref="O9" authorId="0" shapeId="0" xr:uid="{F6C21FDE-F506-40BC-8DB0-6DBB9BA7C5DD}">
      <text>
        <r>
          <rPr>
            <sz val="9"/>
            <color indexed="81"/>
            <rFont val="Tahoma"/>
            <family val="2"/>
          </rPr>
          <t>Solver found a solution. All constraints and optimality conditions are satisfied.</t>
        </r>
      </text>
    </comment>
    <comment ref="P9" authorId="0" shapeId="0" xr:uid="{3A3437AA-6310-4C0D-A03C-E3E654CB829A}">
      <text>
        <r>
          <rPr>
            <sz val="9"/>
            <color indexed="81"/>
            <rFont val="Tahoma"/>
            <family val="2"/>
          </rPr>
          <t>Solver found a solution. All constraints and optimality conditions are satisfied.</t>
        </r>
      </text>
    </comment>
    <comment ref="Q9" authorId="0" shapeId="0" xr:uid="{A5BE58FA-848F-44C3-A8EA-5D704BED4AD3}">
      <text>
        <r>
          <rPr>
            <sz val="9"/>
            <color indexed="81"/>
            <rFont val="Tahoma"/>
            <family val="2"/>
          </rPr>
          <t>Solver found a solution. All constraints and optimality conditions are satisfied.</t>
        </r>
      </text>
    </comment>
    <comment ref="R9" authorId="0" shapeId="0" xr:uid="{9D5B188D-8C51-4200-83B7-BD8E7B7BAA23}">
      <text>
        <r>
          <rPr>
            <sz val="9"/>
            <color indexed="81"/>
            <rFont val="Tahoma"/>
            <family val="2"/>
          </rPr>
          <t>Solver found a solution. All constraints and optimality conditions are satisfied.</t>
        </r>
      </text>
    </comment>
    <comment ref="S9" authorId="0" shapeId="0" xr:uid="{11E63F4D-43CF-4F9C-B5BF-A46BFB5FE083}">
      <text>
        <r>
          <rPr>
            <sz val="9"/>
            <color indexed="81"/>
            <rFont val="Tahoma"/>
            <family val="2"/>
          </rPr>
          <t>Solver found a solution. All constraints and optimality conditions are satisfied.</t>
        </r>
      </text>
    </comment>
    <comment ref="T9" authorId="0" shapeId="0" xr:uid="{51CE460B-AF74-4DE4-86AD-18C53FA5E113}">
      <text>
        <r>
          <rPr>
            <sz val="9"/>
            <color indexed="81"/>
            <rFont val="Tahoma"/>
            <family val="2"/>
          </rPr>
          <t>Solver found a solution. All constraints and optimality conditions are satisfied.</t>
        </r>
      </text>
    </comment>
    <comment ref="U9" authorId="0" shapeId="0" xr:uid="{9F8AEBB2-AE6E-49BC-BFD3-8F7E9F4034DF}">
      <text>
        <r>
          <rPr>
            <sz val="9"/>
            <color indexed="81"/>
            <rFont val="Tahoma"/>
            <family val="2"/>
          </rPr>
          <t>Solver found a solution. All constraints and optimality conditions are satisfied.</t>
        </r>
      </text>
    </comment>
    <comment ref="V9" authorId="0" shapeId="0" xr:uid="{0CC0A45A-AA31-4950-981B-F7F93E0BB07F}">
      <text>
        <r>
          <rPr>
            <sz val="9"/>
            <color indexed="81"/>
            <rFont val="Tahoma"/>
            <family val="2"/>
          </rPr>
          <t>Solver found a solution. All constraints and optimality conditions are satisfied.</t>
        </r>
      </text>
    </comment>
    <comment ref="B10" authorId="0" shapeId="0" xr:uid="{E221BE12-E64A-4C83-AA61-579743955419}">
      <text>
        <r>
          <rPr>
            <sz val="9"/>
            <color indexed="81"/>
            <rFont val="Tahoma"/>
            <family val="2"/>
          </rPr>
          <t>Solver found a solution. All constraints and optimality conditions are satisfied.</t>
        </r>
      </text>
    </comment>
    <comment ref="C10" authorId="0" shapeId="0" xr:uid="{E8E08649-F526-4424-B33F-69DCBCBC103A}">
      <text>
        <r>
          <rPr>
            <sz val="9"/>
            <color indexed="81"/>
            <rFont val="Tahoma"/>
            <family val="2"/>
          </rPr>
          <t>Solver found a solution. All constraints and optimality conditions are satisfied.</t>
        </r>
      </text>
    </comment>
    <comment ref="D10" authorId="0" shapeId="0" xr:uid="{26DD28CB-DCA6-4809-805B-2A25540008E2}">
      <text>
        <r>
          <rPr>
            <sz val="9"/>
            <color indexed="81"/>
            <rFont val="Tahoma"/>
            <family val="2"/>
          </rPr>
          <t>Solver found a solution. All constraints and optimality conditions are satisfied.</t>
        </r>
      </text>
    </comment>
    <comment ref="E10" authorId="0" shapeId="0" xr:uid="{AC3AD2A1-5ED8-4A1D-A8BA-9DE4639159A0}">
      <text>
        <r>
          <rPr>
            <sz val="9"/>
            <color indexed="81"/>
            <rFont val="Tahoma"/>
            <family val="2"/>
          </rPr>
          <t>Solver found a solution. All constraints and optimality conditions are satisfied.</t>
        </r>
      </text>
    </comment>
    <comment ref="F10" authorId="0" shapeId="0" xr:uid="{CD223CAE-76A4-47C2-B711-E7E3F441E07D}">
      <text>
        <r>
          <rPr>
            <sz val="9"/>
            <color indexed="81"/>
            <rFont val="Tahoma"/>
            <family val="2"/>
          </rPr>
          <t>Solver found a solution. All constraints and optimality conditions are satisfied.</t>
        </r>
      </text>
    </comment>
    <comment ref="G10" authorId="0" shapeId="0" xr:uid="{38C4407A-DDD1-496B-BFC4-161944DAD169}">
      <text>
        <r>
          <rPr>
            <sz val="9"/>
            <color indexed="81"/>
            <rFont val="Tahoma"/>
            <family val="2"/>
          </rPr>
          <t>Solver found a solution. All constraints and optimality conditions are satisfied.</t>
        </r>
      </text>
    </comment>
    <comment ref="H10" authorId="0" shapeId="0" xr:uid="{8F28FD62-4202-45EB-87C9-66F3708A671F}">
      <text>
        <r>
          <rPr>
            <sz val="9"/>
            <color indexed="81"/>
            <rFont val="Tahoma"/>
            <family val="2"/>
          </rPr>
          <t>Solver found a solution. All constraints and optimality conditions are satisfied.</t>
        </r>
      </text>
    </comment>
    <comment ref="I10" authorId="0" shapeId="0" xr:uid="{E4A53C8F-BFAB-40A5-98FD-782986934484}">
      <text>
        <r>
          <rPr>
            <sz val="9"/>
            <color indexed="81"/>
            <rFont val="Tahoma"/>
            <family val="2"/>
          </rPr>
          <t>Solver found a solution. All constraints and optimality conditions are satisfied.</t>
        </r>
      </text>
    </comment>
    <comment ref="J10" authorId="0" shapeId="0" xr:uid="{A5B2BC0F-5F3D-4048-AC22-28879B3739A6}">
      <text>
        <r>
          <rPr>
            <sz val="9"/>
            <color indexed="81"/>
            <rFont val="Tahoma"/>
            <family val="2"/>
          </rPr>
          <t>Solver found a solution. All constraints and optimality conditions are satisfied.</t>
        </r>
      </text>
    </comment>
    <comment ref="K10" authorId="0" shapeId="0" xr:uid="{5D68CF26-9F88-4BD7-903D-8EAB3B64269A}">
      <text>
        <r>
          <rPr>
            <sz val="9"/>
            <color indexed="81"/>
            <rFont val="Tahoma"/>
            <family val="2"/>
          </rPr>
          <t>Solver found a solution. All constraints and optimality conditions are satisfied.</t>
        </r>
      </text>
    </comment>
    <comment ref="L10" authorId="0" shapeId="0" xr:uid="{00FCB635-584B-4618-9BB1-195AC976ED56}">
      <text>
        <r>
          <rPr>
            <sz val="9"/>
            <color indexed="81"/>
            <rFont val="Tahoma"/>
            <family val="2"/>
          </rPr>
          <t>Solver found a solution. All constraints and optimality conditions are satisfied.</t>
        </r>
      </text>
    </comment>
    <comment ref="M10" authorId="0" shapeId="0" xr:uid="{77F6B14D-4634-4A9D-AD8C-9A7BDFDCEA50}">
      <text>
        <r>
          <rPr>
            <sz val="9"/>
            <color indexed="81"/>
            <rFont val="Tahoma"/>
            <family val="2"/>
          </rPr>
          <t>Solver found a solution. All constraints and optimality conditions are satisfied.</t>
        </r>
      </text>
    </comment>
    <comment ref="N10" authorId="0" shapeId="0" xr:uid="{1B646532-3B4A-4F63-A5EF-CE04B52473DF}">
      <text>
        <r>
          <rPr>
            <sz val="9"/>
            <color indexed="81"/>
            <rFont val="Tahoma"/>
            <family val="2"/>
          </rPr>
          <t>Solver found a solution. All constraints and optimality conditions are satisfied.</t>
        </r>
      </text>
    </comment>
    <comment ref="O10" authorId="0" shapeId="0" xr:uid="{DE770230-180C-463C-9DF6-45478E764979}">
      <text>
        <r>
          <rPr>
            <sz val="9"/>
            <color indexed="81"/>
            <rFont val="Tahoma"/>
            <family val="2"/>
          </rPr>
          <t>Solver found a solution. All constraints and optimality conditions are satisfied.</t>
        </r>
      </text>
    </comment>
    <comment ref="P10" authorId="0" shapeId="0" xr:uid="{AB97EC2B-4717-46B9-A164-763F1F823893}">
      <text>
        <r>
          <rPr>
            <sz val="9"/>
            <color indexed="81"/>
            <rFont val="Tahoma"/>
            <family val="2"/>
          </rPr>
          <t>Solver found a solution. All constraints and optimality conditions are satisfied.</t>
        </r>
      </text>
    </comment>
    <comment ref="Q10" authorId="0" shapeId="0" xr:uid="{25DC3917-D4DB-4027-A6D1-2D5B420ED9FF}">
      <text>
        <r>
          <rPr>
            <sz val="9"/>
            <color indexed="81"/>
            <rFont val="Tahoma"/>
            <family val="2"/>
          </rPr>
          <t>Solver found a solution. All constraints and optimality conditions are satisfied.</t>
        </r>
      </text>
    </comment>
    <comment ref="R10" authorId="0" shapeId="0" xr:uid="{ADBB6E5F-3F40-4924-81B3-FBED857E0ABB}">
      <text>
        <r>
          <rPr>
            <sz val="9"/>
            <color indexed="81"/>
            <rFont val="Tahoma"/>
            <family val="2"/>
          </rPr>
          <t>Solver found a solution. All constraints and optimality conditions are satisfied.</t>
        </r>
      </text>
    </comment>
    <comment ref="S10" authorId="0" shapeId="0" xr:uid="{35BAE86C-8119-44E9-A1F9-0897F7684ADF}">
      <text>
        <r>
          <rPr>
            <sz val="9"/>
            <color indexed="81"/>
            <rFont val="Tahoma"/>
            <family val="2"/>
          </rPr>
          <t>Solver found a solution. All constraints and optimality conditions are satisfied.</t>
        </r>
      </text>
    </comment>
    <comment ref="T10" authorId="0" shapeId="0" xr:uid="{2415FDB6-5BD2-45BA-BAB1-636D40E4ABA5}">
      <text>
        <r>
          <rPr>
            <sz val="9"/>
            <color indexed="81"/>
            <rFont val="Tahoma"/>
            <family val="2"/>
          </rPr>
          <t>Solver found a solution. All constraints and optimality conditions are satisfied.</t>
        </r>
      </text>
    </comment>
    <comment ref="U10" authorId="0" shapeId="0" xr:uid="{000D04BB-C889-4CC8-851A-EF9D97A0E6F3}">
      <text>
        <r>
          <rPr>
            <sz val="9"/>
            <color indexed="81"/>
            <rFont val="Tahoma"/>
            <family val="2"/>
          </rPr>
          <t>Solver found a solution. All constraints and optimality conditions are satisfied.</t>
        </r>
      </text>
    </comment>
    <comment ref="V10" authorId="0" shapeId="0" xr:uid="{47A0AA26-5489-4479-B1A6-CE9C812C057E}">
      <text>
        <r>
          <rPr>
            <sz val="9"/>
            <color indexed="81"/>
            <rFont val="Tahoma"/>
            <family val="2"/>
          </rPr>
          <t>Solver found a solution. All constraints and optimality conditions are satisfied.</t>
        </r>
      </text>
    </comment>
    <comment ref="B11" authorId="0" shapeId="0" xr:uid="{1F897E90-BCFB-435C-B2A5-195569AF2F2A}">
      <text>
        <r>
          <rPr>
            <sz val="9"/>
            <color indexed="81"/>
            <rFont val="Tahoma"/>
            <family val="2"/>
          </rPr>
          <t>Solver found an integer solution within tolerance. All constraints are satisfied.</t>
        </r>
      </text>
    </comment>
    <comment ref="C11" authorId="0" shapeId="0" xr:uid="{506CAD38-073E-49BF-9090-14717843A741}">
      <text>
        <r>
          <rPr>
            <sz val="9"/>
            <color indexed="81"/>
            <rFont val="Tahoma"/>
            <family val="2"/>
          </rPr>
          <t>Solver found an integer solution within tolerance. All constraints are satisfied.</t>
        </r>
      </text>
    </comment>
    <comment ref="D11" authorId="0" shapeId="0" xr:uid="{EFD642FA-5943-4A92-B11D-AA980CE06A6F}">
      <text>
        <r>
          <rPr>
            <sz val="9"/>
            <color indexed="81"/>
            <rFont val="Tahoma"/>
            <family val="2"/>
          </rPr>
          <t>Solver found an integer solution within tolerance. All constraints are satisfied.</t>
        </r>
      </text>
    </comment>
    <comment ref="E11" authorId="0" shapeId="0" xr:uid="{81BEF61B-E7ED-43F3-81C6-CA8E006C7B7F}">
      <text>
        <r>
          <rPr>
            <sz val="9"/>
            <color indexed="81"/>
            <rFont val="Tahoma"/>
            <family val="2"/>
          </rPr>
          <t>Solver found an integer solution within tolerance. All constraints are satisfied.</t>
        </r>
      </text>
    </comment>
    <comment ref="F11" authorId="0" shapeId="0" xr:uid="{50DEFF36-150A-4892-964F-8DF5A83022EF}">
      <text>
        <r>
          <rPr>
            <sz val="9"/>
            <color indexed="81"/>
            <rFont val="Tahoma"/>
            <family val="2"/>
          </rPr>
          <t>Solver found a solution. All constraints and optimality conditions are satisfied.</t>
        </r>
      </text>
    </comment>
    <comment ref="G11" authorId="0" shapeId="0" xr:uid="{594C3399-9491-46CD-BEA2-F3DA8A38BC72}">
      <text>
        <r>
          <rPr>
            <sz val="9"/>
            <color indexed="81"/>
            <rFont val="Tahoma"/>
            <family val="2"/>
          </rPr>
          <t>Solver found a solution. All constraints and optimality conditions are satisfied.</t>
        </r>
      </text>
    </comment>
    <comment ref="H11" authorId="0" shapeId="0" xr:uid="{2FD5302A-3FD4-49D9-AE48-520CC9C8944A}">
      <text>
        <r>
          <rPr>
            <sz val="9"/>
            <color indexed="81"/>
            <rFont val="Tahoma"/>
            <family val="2"/>
          </rPr>
          <t>Solver found a solution. All constraints and optimality conditions are satisfied.</t>
        </r>
      </text>
    </comment>
    <comment ref="I11" authorId="0" shapeId="0" xr:uid="{3B5366D4-5B87-4078-8021-9AB1FF25B46A}">
      <text>
        <r>
          <rPr>
            <sz val="9"/>
            <color indexed="81"/>
            <rFont val="Tahoma"/>
            <family val="2"/>
          </rPr>
          <t>Solver found a solution. All constraints and optimality conditions are satisfied.</t>
        </r>
      </text>
    </comment>
    <comment ref="J11" authorId="0" shapeId="0" xr:uid="{19ED1C38-6BE8-45D1-9C2F-7C79C04D88D3}">
      <text>
        <r>
          <rPr>
            <sz val="9"/>
            <color indexed="81"/>
            <rFont val="Tahoma"/>
            <family val="2"/>
          </rPr>
          <t>Solver found a solution. All constraints and optimality conditions are satisfied.</t>
        </r>
      </text>
    </comment>
    <comment ref="K11" authorId="0" shapeId="0" xr:uid="{5B1BF2FA-9AF4-4930-A489-9D6752391D2B}">
      <text>
        <r>
          <rPr>
            <sz val="9"/>
            <color indexed="81"/>
            <rFont val="Tahoma"/>
            <family val="2"/>
          </rPr>
          <t>Solver found a solution. All constraints and optimality conditions are satisfied.</t>
        </r>
      </text>
    </comment>
    <comment ref="L11" authorId="0" shapeId="0" xr:uid="{7A643E06-E877-4BC5-A1D3-78AEFB04AE1D}">
      <text>
        <r>
          <rPr>
            <sz val="9"/>
            <color indexed="81"/>
            <rFont val="Tahoma"/>
            <family val="2"/>
          </rPr>
          <t>Solver found a solution. All constraints and optimality conditions are satisfied.</t>
        </r>
      </text>
    </comment>
    <comment ref="M11" authorId="0" shapeId="0" xr:uid="{2E67BD74-EAA8-4AB4-85E1-32E0CD7A52E6}">
      <text>
        <r>
          <rPr>
            <sz val="9"/>
            <color indexed="81"/>
            <rFont val="Tahoma"/>
            <family val="2"/>
          </rPr>
          <t>Solver found a solution. All constraints and optimality conditions are satisfied.</t>
        </r>
      </text>
    </comment>
    <comment ref="N11" authorId="0" shapeId="0" xr:uid="{00E272B4-CDC6-459A-8B7C-5F56964F54CA}">
      <text>
        <r>
          <rPr>
            <sz val="9"/>
            <color indexed="81"/>
            <rFont val="Tahoma"/>
            <family val="2"/>
          </rPr>
          <t>Solver found a solution. All constraints and optimality conditions are satisfied.</t>
        </r>
      </text>
    </comment>
    <comment ref="O11" authorId="0" shapeId="0" xr:uid="{4B75EC1D-C679-4C3A-AC2C-5B36D2456D7C}">
      <text>
        <r>
          <rPr>
            <sz val="9"/>
            <color indexed="81"/>
            <rFont val="Tahoma"/>
            <family val="2"/>
          </rPr>
          <t>Solver found a solution. All constraints and optimality conditions are satisfied.</t>
        </r>
      </text>
    </comment>
    <comment ref="P11" authorId="0" shapeId="0" xr:uid="{F03B9093-97EC-42DB-ACC1-28D9D56469D3}">
      <text>
        <r>
          <rPr>
            <sz val="9"/>
            <color indexed="81"/>
            <rFont val="Tahoma"/>
            <family val="2"/>
          </rPr>
          <t>Solver found a solution. All constraints and optimality conditions are satisfied.</t>
        </r>
      </text>
    </comment>
    <comment ref="Q11" authorId="0" shapeId="0" xr:uid="{00AF2F45-F0CB-4DAF-B0DB-A81AA1F6688F}">
      <text>
        <r>
          <rPr>
            <sz val="9"/>
            <color indexed="81"/>
            <rFont val="Tahoma"/>
            <family val="2"/>
          </rPr>
          <t>Solver found a solution. All constraints and optimality conditions are satisfied.</t>
        </r>
      </text>
    </comment>
    <comment ref="R11" authorId="0" shapeId="0" xr:uid="{AC809EAA-D184-4F76-BBE8-A48D4D0782F3}">
      <text>
        <r>
          <rPr>
            <sz val="9"/>
            <color indexed="81"/>
            <rFont val="Tahoma"/>
            <family val="2"/>
          </rPr>
          <t>Solver found a solution. All constraints and optimality conditions are satisfied.</t>
        </r>
      </text>
    </comment>
    <comment ref="S11" authorId="0" shapeId="0" xr:uid="{12CBB2A4-EE5C-4CD6-BDBB-283F0D5EB37D}">
      <text>
        <r>
          <rPr>
            <sz val="9"/>
            <color indexed="81"/>
            <rFont val="Tahoma"/>
            <family val="2"/>
          </rPr>
          <t>Solver found a solution. All constraints and optimality conditions are satisfied.</t>
        </r>
      </text>
    </comment>
    <comment ref="T11" authorId="0" shapeId="0" xr:uid="{952D005D-5F0C-44AD-9872-049345393517}">
      <text>
        <r>
          <rPr>
            <sz val="9"/>
            <color indexed="81"/>
            <rFont val="Tahoma"/>
            <family val="2"/>
          </rPr>
          <t>Solver found a solution. All constraints and optimality conditions are satisfied.</t>
        </r>
      </text>
    </comment>
    <comment ref="U11" authorId="0" shapeId="0" xr:uid="{A040F568-44B3-4587-A51E-DB03CC791A19}">
      <text>
        <r>
          <rPr>
            <sz val="9"/>
            <color indexed="81"/>
            <rFont val="Tahoma"/>
            <family val="2"/>
          </rPr>
          <t>Solver found a solution. All constraints and optimality conditions are satisfied.</t>
        </r>
      </text>
    </comment>
    <comment ref="V11" authorId="0" shapeId="0" xr:uid="{86420A26-2971-4A07-8A59-4FB8569C4EB0}">
      <text>
        <r>
          <rPr>
            <sz val="9"/>
            <color indexed="81"/>
            <rFont val="Tahoma"/>
            <family val="2"/>
          </rPr>
          <t>Solver found a solution. All constraints and optimality conditions are satisfied.</t>
        </r>
      </text>
    </comment>
    <comment ref="B12" authorId="0" shapeId="0" xr:uid="{3DE9DC7A-69DF-4BA2-99FF-01C6525A4757}">
      <text>
        <r>
          <rPr>
            <sz val="9"/>
            <color indexed="81"/>
            <rFont val="Tahoma"/>
            <family val="2"/>
          </rPr>
          <t>Solver found an integer solution within tolerance. All constraints are satisfied.</t>
        </r>
      </text>
    </comment>
    <comment ref="C12" authorId="0" shapeId="0" xr:uid="{DF033277-2149-4860-848E-73452CEFE6D9}">
      <text>
        <r>
          <rPr>
            <sz val="9"/>
            <color indexed="81"/>
            <rFont val="Tahoma"/>
            <family val="2"/>
          </rPr>
          <t>Solver found an integer solution within tolerance. All constraints are satisfied.</t>
        </r>
      </text>
    </comment>
    <comment ref="D12" authorId="0" shapeId="0" xr:uid="{7C62D702-C2C3-4693-8F0C-C2C3F9426F8E}">
      <text>
        <r>
          <rPr>
            <sz val="9"/>
            <color indexed="81"/>
            <rFont val="Tahoma"/>
            <family val="2"/>
          </rPr>
          <t>Solver found an integer solution within tolerance. All constraints are satisfied.</t>
        </r>
      </text>
    </comment>
    <comment ref="E12" authorId="0" shapeId="0" xr:uid="{C75A184D-BAD6-4872-82F1-2DC29DA6C7A0}">
      <text>
        <r>
          <rPr>
            <sz val="9"/>
            <color indexed="81"/>
            <rFont val="Tahoma"/>
            <family val="2"/>
          </rPr>
          <t>Solver found an integer solution within tolerance. All constraints are satisfied.</t>
        </r>
      </text>
    </comment>
    <comment ref="F12" authorId="0" shapeId="0" xr:uid="{CF8C102A-3E25-4C34-ADBD-D24BF6467E09}">
      <text>
        <r>
          <rPr>
            <sz val="9"/>
            <color indexed="81"/>
            <rFont val="Tahoma"/>
            <family val="2"/>
          </rPr>
          <t>Solver found a solution. All constraints and optimality conditions are satisfied.</t>
        </r>
      </text>
    </comment>
    <comment ref="G12" authorId="0" shapeId="0" xr:uid="{B7E06C67-D0D1-405D-9004-850CACF414F5}">
      <text>
        <r>
          <rPr>
            <sz val="9"/>
            <color indexed="81"/>
            <rFont val="Tahoma"/>
            <family val="2"/>
          </rPr>
          <t>Solver found a solution. All constraints and optimality conditions are satisfied.</t>
        </r>
      </text>
    </comment>
    <comment ref="H12" authorId="0" shapeId="0" xr:uid="{D659532C-F6CC-49CE-842B-A883250C357D}">
      <text>
        <r>
          <rPr>
            <sz val="9"/>
            <color indexed="81"/>
            <rFont val="Tahoma"/>
            <family val="2"/>
          </rPr>
          <t>Solver found a solution. All constraints and optimality conditions are satisfied.</t>
        </r>
      </text>
    </comment>
    <comment ref="I12" authorId="0" shapeId="0" xr:uid="{61225249-498B-48E2-8C94-2C807AE169AA}">
      <text>
        <r>
          <rPr>
            <sz val="9"/>
            <color indexed="81"/>
            <rFont val="Tahoma"/>
            <family val="2"/>
          </rPr>
          <t>Solver found a solution. All constraints and optimality conditions are satisfied.</t>
        </r>
      </text>
    </comment>
    <comment ref="J12" authorId="0" shapeId="0" xr:uid="{A54E312B-026D-4861-9EA4-2E97D232DE49}">
      <text>
        <r>
          <rPr>
            <sz val="9"/>
            <color indexed="81"/>
            <rFont val="Tahoma"/>
            <family val="2"/>
          </rPr>
          <t>Solver found a solution. All constraints and optimality conditions are satisfied.</t>
        </r>
      </text>
    </comment>
    <comment ref="K12" authorId="0" shapeId="0" xr:uid="{C18D4875-1DF0-4342-A4D6-498C0EC6D18C}">
      <text>
        <r>
          <rPr>
            <sz val="9"/>
            <color indexed="81"/>
            <rFont val="Tahoma"/>
            <family val="2"/>
          </rPr>
          <t>Solver found a solution. All constraints and optimality conditions are satisfied.</t>
        </r>
      </text>
    </comment>
    <comment ref="L12" authorId="0" shapeId="0" xr:uid="{479DE3E3-9019-4616-980E-B2E69FF4E88C}">
      <text>
        <r>
          <rPr>
            <sz val="9"/>
            <color indexed="81"/>
            <rFont val="Tahoma"/>
            <family val="2"/>
          </rPr>
          <t>Solver found a solution. All constraints and optimality conditions are satisfied.</t>
        </r>
      </text>
    </comment>
    <comment ref="M12" authorId="0" shapeId="0" xr:uid="{C2EB1165-F740-4A7D-8D3C-22BBD920EA2A}">
      <text>
        <r>
          <rPr>
            <sz val="9"/>
            <color indexed="81"/>
            <rFont val="Tahoma"/>
            <family val="2"/>
          </rPr>
          <t>Solver found a solution. All constraints and optimality conditions are satisfied.</t>
        </r>
      </text>
    </comment>
    <comment ref="N12" authorId="0" shapeId="0" xr:uid="{013A4593-EE22-4047-B57B-FE08EAEBF1C4}">
      <text>
        <r>
          <rPr>
            <sz val="9"/>
            <color indexed="81"/>
            <rFont val="Tahoma"/>
            <family val="2"/>
          </rPr>
          <t>Solver found a solution. All constraints and optimality conditions are satisfied.</t>
        </r>
      </text>
    </comment>
    <comment ref="O12" authorId="0" shapeId="0" xr:uid="{54239006-AE03-4F70-A779-191BDB2688C8}">
      <text>
        <r>
          <rPr>
            <sz val="9"/>
            <color indexed="81"/>
            <rFont val="Tahoma"/>
            <family val="2"/>
          </rPr>
          <t>Solver found a solution. All constraints and optimality conditions are satisfied.</t>
        </r>
      </text>
    </comment>
    <comment ref="P12" authorId="0" shapeId="0" xr:uid="{5C55CA1F-78B9-4305-9A36-666703DDC058}">
      <text>
        <r>
          <rPr>
            <sz val="9"/>
            <color indexed="81"/>
            <rFont val="Tahoma"/>
            <family val="2"/>
          </rPr>
          <t>Solver found a solution. All constraints and optimality conditions are satisfied.</t>
        </r>
      </text>
    </comment>
    <comment ref="Q12" authorId="0" shapeId="0" xr:uid="{800F97A4-6F4F-4A33-9CDC-24924C86A777}">
      <text>
        <r>
          <rPr>
            <sz val="9"/>
            <color indexed="81"/>
            <rFont val="Tahoma"/>
            <family val="2"/>
          </rPr>
          <t>Solver found a solution. All constraints and optimality conditions are satisfied.</t>
        </r>
      </text>
    </comment>
    <comment ref="R12" authorId="0" shapeId="0" xr:uid="{F0B2801B-0BFC-4B49-A27A-7E0948BE5CC4}">
      <text>
        <r>
          <rPr>
            <sz val="9"/>
            <color indexed="81"/>
            <rFont val="Tahoma"/>
            <family val="2"/>
          </rPr>
          <t>Solver found a solution. All constraints and optimality conditions are satisfied.</t>
        </r>
      </text>
    </comment>
    <comment ref="S12" authorId="0" shapeId="0" xr:uid="{82824E07-F7E0-4612-A77C-6B62C545D3AC}">
      <text>
        <r>
          <rPr>
            <sz val="9"/>
            <color indexed="81"/>
            <rFont val="Tahoma"/>
            <family val="2"/>
          </rPr>
          <t>Solver found a solution. All constraints and optimality conditions are satisfied.</t>
        </r>
      </text>
    </comment>
    <comment ref="T12" authorId="0" shapeId="0" xr:uid="{601C92C7-3BB5-4F46-AA47-5999C9F1DFA4}">
      <text>
        <r>
          <rPr>
            <sz val="9"/>
            <color indexed="81"/>
            <rFont val="Tahoma"/>
            <family val="2"/>
          </rPr>
          <t>Solver found a solution. All constraints and optimality conditions are satisfied.</t>
        </r>
      </text>
    </comment>
    <comment ref="U12" authorId="0" shapeId="0" xr:uid="{6D4C7E6B-EAE7-4B22-B551-CE6A327E8236}">
      <text>
        <r>
          <rPr>
            <sz val="9"/>
            <color indexed="81"/>
            <rFont val="Tahoma"/>
            <family val="2"/>
          </rPr>
          <t>Solver found a solution. All constraints and optimality conditions are satisfied.</t>
        </r>
      </text>
    </comment>
    <comment ref="V12" authorId="0" shapeId="0" xr:uid="{0A70A3EA-54D0-4806-A047-FF6EF3989950}">
      <text>
        <r>
          <rPr>
            <sz val="9"/>
            <color indexed="81"/>
            <rFont val="Tahoma"/>
            <family val="2"/>
          </rPr>
          <t>Solver found a solution. All constraints and optimality conditions are satisfied.</t>
        </r>
      </text>
    </comment>
    <comment ref="B13" authorId="0" shapeId="0" xr:uid="{E4E4836B-0161-4E87-9692-C511D42E8348}">
      <text>
        <r>
          <rPr>
            <sz val="9"/>
            <color indexed="81"/>
            <rFont val="Tahoma"/>
            <family val="2"/>
          </rPr>
          <t>Solver found an integer solution within tolerance. All constraints are satisfied.</t>
        </r>
      </text>
    </comment>
    <comment ref="C13" authorId="0" shapeId="0" xr:uid="{11E917D6-B3FE-42A4-A6CD-98503B5630F5}">
      <text>
        <r>
          <rPr>
            <sz val="9"/>
            <color indexed="81"/>
            <rFont val="Tahoma"/>
            <family val="2"/>
          </rPr>
          <t>Solver found an integer solution within tolerance. All constraints are satisfied.</t>
        </r>
      </text>
    </comment>
    <comment ref="D13" authorId="0" shapeId="0" xr:uid="{DC3D0402-0189-451F-87BB-FFE477299F99}">
      <text>
        <r>
          <rPr>
            <sz val="9"/>
            <color indexed="81"/>
            <rFont val="Tahoma"/>
            <family val="2"/>
          </rPr>
          <t>Solver found an integer solution within tolerance. All constraints are satisfied.</t>
        </r>
      </text>
    </comment>
    <comment ref="E13" authorId="0" shapeId="0" xr:uid="{B0F2CD14-3C67-4D46-B073-478CFB1229EC}">
      <text>
        <r>
          <rPr>
            <sz val="9"/>
            <color indexed="81"/>
            <rFont val="Tahoma"/>
            <family val="2"/>
          </rPr>
          <t>Solver found an integer solution within tolerance. All constraints are satisfied.</t>
        </r>
      </text>
    </comment>
    <comment ref="F13" authorId="0" shapeId="0" xr:uid="{4CDD76A8-6424-4645-ACD4-3B1D13022C62}">
      <text>
        <r>
          <rPr>
            <sz val="9"/>
            <color indexed="81"/>
            <rFont val="Tahoma"/>
            <family val="2"/>
          </rPr>
          <t>Solver found a solution. All constraints and optimality conditions are satisfied.</t>
        </r>
      </text>
    </comment>
    <comment ref="G13" authorId="0" shapeId="0" xr:uid="{2D622E9B-9AF9-42A6-88F5-506E04E58B22}">
      <text>
        <r>
          <rPr>
            <sz val="9"/>
            <color indexed="81"/>
            <rFont val="Tahoma"/>
            <family val="2"/>
          </rPr>
          <t>Solver found a solution. All constraints and optimality conditions are satisfied.</t>
        </r>
      </text>
    </comment>
    <comment ref="H13" authorId="0" shapeId="0" xr:uid="{54AF5A1E-3194-4DB0-99D3-616A99F08101}">
      <text>
        <r>
          <rPr>
            <sz val="9"/>
            <color indexed="81"/>
            <rFont val="Tahoma"/>
            <family val="2"/>
          </rPr>
          <t>Solver found a solution. All constraints and optimality conditions are satisfied.</t>
        </r>
      </text>
    </comment>
    <comment ref="I13" authorId="0" shapeId="0" xr:uid="{DF8B0B8A-8BB2-4FC3-8B4A-C4C30A129BB7}">
      <text>
        <r>
          <rPr>
            <sz val="9"/>
            <color indexed="81"/>
            <rFont val="Tahoma"/>
            <family val="2"/>
          </rPr>
          <t>Solver found a solution. All constraints and optimality conditions are satisfied.</t>
        </r>
      </text>
    </comment>
    <comment ref="J13" authorId="0" shapeId="0" xr:uid="{2C311C08-9B64-40EF-B5CC-A03DA5CDDE99}">
      <text>
        <r>
          <rPr>
            <sz val="9"/>
            <color indexed="81"/>
            <rFont val="Tahoma"/>
            <family val="2"/>
          </rPr>
          <t>Solver found a solution. All constraints and optimality conditions are satisfied.</t>
        </r>
      </text>
    </comment>
    <comment ref="K13" authorId="0" shapeId="0" xr:uid="{76B64736-36CE-4B4D-BF7A-453147EE0CC6}">
      <text>
        <r>
          <rPr>
            <sz val="9"/>
            <color indexed="81"/>
            <rFont val="Tahoma"/>
            <family val="2"/>
          </rPr>
          <t>Solver found a solution. All constraints and optimality conditions are satisfied.</t>
        </r>
      </text>
    </comment>
    <comment ref="L13" authorId="0" shapeId="0" xr:uid="{0C9D527B-0CDC-48F2-932A-1D0AEC829A33}">
      <text>
        <r>
          <rPr>
            <sz val="9"/>
            <color indexed="81"/>
            <rFont val="Tahoma"/>
            <family val="2"/>
          </rPr>
          <t>Solver found a solution. All constraints and optimality conditions are satisfied.</t>
        </r>
      </text>
    </comment>
    <comment ref="M13" authorId="0" shapeId="0" xr:uid="{5D31BC6B-8F9D-46AA-A5CC-F8ECFBF76905}">
      <text>
        <r>
          <rPr>
            <sz val="9"/>
            <color indexed="81"/>
            <rFont val="Tahoma"/>
            <family val="2"/>
          </rPr>
          <t>Solver found a solution. All constraints and optimality conditions are satisfied.</t>
        </r>
      </text>
    </comment>
    <comment ref="N13" authorId="0" shapeId="0" xr:uid="{F93B795C-991D-459F-B0CE-2AD5CC4DDBE3}">
      <text>
        <r>
          <rPr>
            <sz val="9"/>
            <color indexed="81"/>
            <rFont val="Tahoma"/>
            <family val="2"/>
          </rPr>
          <t>Solver found a solution. All constraints and optimality conditions are satisfied.</t>
        </r>
      </text>
    </comment>
    <comment ref="O13" authorId="0" shapeId="0" xr:uid="{8BC3B8D1-94DA-4F48-961E-46BA7B8B8230}">
      <text>
        <r>
          <rPr>
            <sz val="9"/>
            <color indexed="81"/>
            <rFont val="Tahoma"/>
            <family val="2"/>
          </rPr>
          <t>Solver found a solution. All constraints and optimality conditions are satisfied.</t>
        </r>
      </text>
    </comment>
    <comment ref="P13" authorId="0" shapeId="0" xr:uid="{5A23677C-01F1-4A56-B848-CC4CF415DAE1}">
      <text>
        <r>
          <rPr>
            <sz val="9"/>
            <color indexed="81"/>
            <rFont val="Tahoma"/>
            <family val="2"/>
          </rPr>
          <t>Solver found a solution. All constraints and optimality conditions are satisfied.</t>
        </r>
      </text>
    </comment>
    <comment ref="Q13" authorId="0" shapeId="0" xr:uid="{D0F1DF8A-7D8E-4E43-8FDB-99E49543D97C}">
      <text>
        <r>
          <rPr>
            <sz val="9"/>
            <color indexed="81"/>
            <rFont val="Tahoma"/>
            <family val="2"/>
          </rPr>
          <t>Solver found a solution. All constraints and optimality conditions are satisfied.</t>
        </r>
      </text>
    </comment>
    <comment ref="R13" authorId="0" shapeId="0" xr:uid="{92DB3FBD-CEB3-4B97-A006-ED6247EDEA0B}">
      <text>
        <r>
          <rPr>
            <sz val="9"/>
            <color indexed="81"/>
            <rFont val="Tahoma"/>
            <family val="2"/>
          </rPr>
          <t>Solver found a solution. All constraints and optimality conditions are satisfied.</t>
        </r>
      </text>
    </comment>
    <comment ref="S13" authorId="0" shapeId="0" xr:uid="{20A55697-16CF-491A-991B-F82CBD0C1B1F}">
      <text>
        <r>
          <rPr>
            <sz val="9"/>
            <color indexed="81"/>
            <rFont val="Tahoma"/>
            <family val="2"/>
          </rPr>
          <t>Solver found a solution. All constraints and optimality conditions are satisfied.</t>
        </r>
      </text>
    </comment>
    <comment ref="T13" authorId="0" shapeId="0" xr:uid="{3918A42A-2038-4127-87AA-5AC65CCF4560}">
      <text>
        <r>
          <rPr>
            <sz val="9"/>
            <color indexed="81"/>
            <rFont val="Tahoma"/>
            <family val="2"/>
          </rPr>
          <t>Solver found a solution. All constraints and optimality conditions are satisfied.</t>
        </r>
      </text>
    </comment>
    <comment ref="U13" authorId="0" shapeId="0" xr:uid="{FE7D3373-E59D-431F-91AC-59399B78D6C8}">
      <text>
        <r>
          <rPr>
            <sz val="9"/>
            <color indexed="81"/>
            <rFont val="Tahoma"/>
            <family val="2"/>
          </rPr>
          <t>Solver found a solution. All constraints and optimality conditions are satisfied.</t>
        </r>
      </text>
    </comment>
    <comment ref="V13" authorId="0" shapeId="0" xr:uid="{6C4931C4-1BC1-485E-85D4-73C8344EA534}">
      <text>
        <r>
          <rPr>
            <sz val="9"/>
            <color indexed="81"/>
            <rFont val="Tahoma"/>
            <family val="2"/>
          </rPr>
          <t>Solver found a solution. All constraints and optimality conditions are satisfied.</t>
        </r>
      </text>
    </comment>
    <comment ref="B14" authorId="0" shapeId="0" xr:uid="{1A05D024-CA6B-4ECB-B0E6-DF19E914005B}">
      <text>
        <r>
          <rPr>
            <sz val="9"/>
            <color indexed="81"/>
            <rFont val="Tahoma"/>
            <family val="2"/>
          </rPr>
          <t>Solver found an integer solution within tolerance. All constraints are satisfied.</t>
        </r>
      </text>
    </comment>
    <comment ref="C14" authorId="0" shapeId="0" xr:uid="{6DA1A0FC-6565-40AF-92C1-4642AEEB54AF}">
      <text>
        <r>
          <rPr>
            <sz val="9"/>
            <color indexed="81"/>
            <rFont val="Tahoma"/>
            <family val="2"/>
          </rPr>
          <t>Solver found an integer solution within tolerance. All constraints are satisfied.</t>
        </r>
      </text>
    </comment>
    <comment ref="D14" authorId="0" shapeId="0" xr:uid="{B3C65963-A10B-42EE-9148-437F6841A004}">
      <text>
        <r>
          <rPr>
            <sz val="9"/>
            <color indexed="81"/>
            <rFont val="Tahoma"/>
            <family val="2"/>
          </rPr>
          <t>Solver found an integer solution within tolerance. All constraints are satisfied.</t>
        </r>
      </text>
    </comment>
    <comment ref="E14" authorId="0" shapeId="0" xr:uid="{11F7CE6B-8232-4B7F-9060-E56C81F011C1}">
      <text>
        <r>
          <rPr>
            <sz val="9"/>
            <color indexed="81"/>
            <rFont val="Tahoma"/>
            <family val="2"/>
          </rPr>
          <t>Solver found an integer solution within tolerance. All constraints are satisfied.</t>
        </r>
      </text>
    </comment>
    <comment ref="F14" authorId="0" shapeId="0" xr:uid="{2F7F6C7D-3005-40AE-B9DB-AE34BD195065}">
      <text>
        <r>
          <rPr>
            <sz val="9"/>
            <color indexed="81"/>
            <rFont val="Tahoma"/>
            <family val="2"/>
          </rPr>
          <t>Solver found a solution. All constraints and optimality conditions are satisfied.</t>
        </r>
      </text>
    </comment>
    <comment ref="G14" authorId="0" shapeId="0" xr:uid="{72235845-A192-40DE-9917-3ACCE7B60A66}">
      <text>
        <r>
          <rPr>
            <sz val="9"/>
            <color indexed="81"/>
            <rFont val="Tahoma"/>
            <family val="2"/>
          </rPr>
          <t>Solver found a solution. All constraints and optimality conditions are satisfied.</t>
        </r>
      </text>
    </comment>
    <comment ref="H14" authorId="0" shapeId="0" xr:uid="{F8BF94AF-82B3-4ED5-9E4F-CE65C379A043}">
      <text>
        <r>
          <rPr>
            <sz val="9"/>
            <color indexed="81"/>
            <rFont val="Tahoma"/>
            <family val="2"/>
          </rPr>
          <t>Solver found a solution. All constraints and optimality conditions are satisfied.</t>
        </r>
      </text>
    </comment>
    <comment ref="I14" authorId="0" shapeId="0" xr:uid="{C50242FF-61D1-4FFA-A793-14AD2213FE08}">
      <text>
        <r>
          <rPr>
            <sz val="9"/>
            <color indexed="81"/>
            <rFont val="Tahoma"/>
            <family val="2"/>
          </rPr>
          <t>Solver found a solution. All constraints and optimality conditions are satisfied.</t>
        </r>
      </text>
    </comment>
    <comment ref="J14" authorId="0" shapeId="0" xr:uid="{98FB8614-0C52-41A4-A921-5E134B0D275C}">
      <text>
        <r>
          <rPr>
            <sz val="9"/>
            <color indexed="81"/>
            <rFont val="Tahoma"/>
            <family val="2"/>
          </rPr>
          <t>Solver found a solution. All constraints and optimality conditions are satisfied.</t>
        </r>
      </text>
    </comment>
    <comment ref="K14" authorId="0" shapeId="0" xr:uid="{352838CF-691D-492B-A2AD-003FAC4941CE}">
      <text>
        <r>
          <rPr>
            <sz val="9"/>
            <color indexed="81"/>
            <rFont val="Tahoma"/>
            <family val="2"/>
          </rPr>
          <t>Solver found a solution. All constraints and optimality conditions are satisfied.</t>
        </r>
      </text>
    </comment>
    <comment ref="L14" authorId="0" shapeId="0" xr:uid="{A8467BDB-37BC-4643-B59D-4D0C5BC360E9}">
      <text>
        <r>
          <rPr>
            <sz val="9"/>
            <color indexed="81"/>
            <rFont val="Tahoma"/>
            <family val="2"/>
          </rPr>
          <t>Solver found a solution. All constraints and optimality conditions are satisfied.</t>
        </r>
      </text>
    </comment>
    <comment ref="M14" authorId="0" shapeId="0" xr:uid="{9F5A1668-2CE7-44BC-A74D-F0810D819C84}">
      <text>
        <r>
          <rPr>
            <sz val="9"/>
            <color indexed="81"/>
            <rFont val="Tahoma"/>
            <family val="2"/>
          </rPr>
          <t>Solver found a solution. All constraints and optimality conditions are satisfied.</t>
        </r>
      </text>
    </comment>
    <comment ref="N14" authorId="0" shapeId="0" xr:uid="{690084D6-0835-4E86-AD24-49B4C8FA198A}">
      <text>
        <r>
          <rPr>
            <sz val="9"/>
            <color indexed="81"/>
            <rFont val="Tahoma"/>
            <family val="2"/>
          </rPr>
          <t>Solver found a solution. All constraints and optimality conditions are satisfied.</t>
        </r>
      </text>
    </comment>
    <comment ref="O14" authorId="0" shapeId="0" xr:uid="{3DDC24D3-456A-4164-B87B-B5E5D3E0E083}">
      <text>
        <r>
          <rPr>
            <sz val="9"/>
            <color indexed="81"/>
            <rFont val="Tahoma"/>
            <family val="2"/>
          </rPr>
          <t>Solver found a solution. All constraints and optimality conditions are satisfied.</t>
        </r>
      </text>
    </comment>
    <comment ref="P14" authorId="0" shapeId="0" xr:uid="{8CAF8B6F-8CE4-4877-AC9F-AEEAB0489DB9}">
      <text>
        <r>
          <rPr>
            <sz val="9"/>
            <color indexed="81"/>
            <rFont val="Tahoma"/>
            <family val="2"/>
          </rPr>
          <t>Solver found a solution. All constraints and optimality conditions are satisfied.</t>
        </r>
      </text>
    </comment>
    <comment ref="Q14" authorId="0" shapeId="0" xr:uid="{777C44A7-8B89-4E16-9CD1-7B8656CA998C}">
      <text>
        <r>
          <rPr>
            <sz val="9"/>
            <color indexed="81"/>
            <rFont val="Tahoma"/>
            <family val="2"/>
          </rPr>
          <t>Solver found a solution. All constraints and optimality conditions are satisfied.</t>
        </r>
      </text>
    </comment>
    <comment ref="R14" authorId="0" shapeId="0" xr:uid="{953E3DC2-FCEB-47E9-AD8C-5A3B0ED4F8D5}">
      <text>
        <r>
          <rPr>
            <sz val="9"/>
            <color indexed="81"/>
            <rFont val="Tahoma"/>
            <family val="2"/>
          </rPr>
          <t>Solver found a solution. All constraints and optimality conditions are satisfied.</t>
        </r>
      </text>
    </comment>
    <comment ref="S14" authorId="0" shapeId="0" xr:uid="{D5B29850-B69A-47EE-92D1-F6C1CCB54664}">
      <text>
        <r>
          <rPr>
            <sz val="9"/>
            <color indexed="81"/>
            <rFont val="Tahoma"/>
            <family val="2"/>
          </rPr>
          <t>Solver found a solution. All constraints and optimality conditions are satisfied.</t>
        </r>
      </text>
    </comment>
    <comment ref="T14" authorId="0" shapeId="0" xr:uid="{844B90AE-1B23-4613-8792-5877017F39D7}">
      <text>
        <r>
          <rPr>
            <sz val="9"/>
            <color indexed="81"/>
            <rFont val="Tahoma"/>
            <family val="2"/>
          </rPr>
          <t>Solver found a solution. All constraints and optimality conditions are satisfied.</t>
        </r>
      </text>
    </comment>
    <comment ref="U14" authorId="0" shapeId="0" xr:uid="{05C749A5-30AE-4788-BDB8-1DE183C192BE}">
      <text>
        <r>
          <rPr>
            <sz val="9"/>
            <color indexed="81"/>
            <rFont val="Tahoma"/>
            <family val="2"/>
          </rPr>
          <t>Solver found a solution. All constraints and optimality conditions are satisfied.</t>
        </r>
      </text>
    </comment>
    <comment ref="V14" authorId="0" shapeId="0" xr:uid="{A8EC9833-18A9-4826-BF7F-8DAD8578FE44}">
      <text>
        <r>
          <rPr>
            <sz val="9"/>
            <color indexed="81"/>
            <rFont val="Tahoma"/>
            <family val="2"/>
          </rPr>
          <t>Solver found a solution. All constraints and optimality conditions are satisfied.</t>
        </r>
      </text>
    </comment>
    <comment ref="B15" authorId="0" shapeId="0" xr:uid="{54C95BF1-29A2-4D44-AE0D-6C1A64E06D46}">
      <text>
        <r>
          <rPr>
            <sz val="9"/>
            <color indexed="81"/>
            <rFont val="Tahoma"/>
            <family val="2"/>
          </rPr>
          <t>Solver found an integer solution within tolerance. All constraints are satisfied.</t>
        </r>
      </text>
    </comment>
    <comment ref="C15" authorId="0" shapeId="0" xr:uid="{7B82ECC2-32E4-4B12-AFD3-17292DF7C617}">
      <text>
        <r>
          <rPr>
            <sz val="9"/>
            <color indexed="81"/>
            <rFont val="Tahoma"/>
            <family val="2"/>
          </rPr>
          <t>Solver found an integer solution within tolerance. All constraints are satisfied.</t>
        </r>
      </text>
    </comment>
    <comment ref="D15" authorId="0" shapeId="0" xr:uid="{D0FDD6A3-2739-42CD-9869-03FF69D5F01C}">
      <text>
        <r>
          <rPr>
            <sz val="9"/>
            <color indexed="81"/>
            <rFont val="Tahoma"/>
            <family val="2"/>
          </rPr>
          <t>Solver found an integer solution within tolerance. All constraints are satisfied.</t>
        </r>
      </text>
    </comment>
    <comment ref="E15" authorId="0" shapeId="0" xr:uid="{C6D8CD62-337C-4C9D-9550-320D820AE78A}">
      <text>
        <r>
          <rPr>
            <sz val="9"/>
            <color indexed="81"/>
            <rFont val="Tahoma"/>
            <family val="2"/>
          </rPr>
          <t>Solver found an integer solution within tolerance. All constraints are satisfied.</t>
        </r>
      </text>
    </comment>
    <comment ref="F15" authorId="0" shapeId="0" xr:uid="{6E510A31-E23A-4A69-8553-3AA4DCBF0DB0}">
      <text>
        <r>
          <rPr>
            <sz val="9"/>
            <color indexed="81"/>
            <rFont val="Tahoma"/>
            <family val="2"/>
          </rPr>
          <t>Solver found a solution. All constraints and optimality conditions are satisfied.</t>
        </r>
      </text>
    </comment>
    <comment ref="G15" authorId="0" shapeId="0" xr:uid="{4D4C7DF0-DB6E-4479-AD81-F5DDCD0E35DE}">
      <text>
        <r>
          <rPr>
            <sz val="9"/>
            <color indexed="81"/>
            <rFont val="Tahoma"/>
            <family val="2"/>
          </rPr>
          <t>Solver found a solution. All constraints and optimality conditions are satisfied.</t>
        </r>
      </text>
    </comment>
    <comment ref="H15" authorId="0" shapeId="0" xr:uid="{D8848734-E5D9-4362-A950-5C454B7623BD}">
      <text>
        <r>
          <rPr>
            <sz val="9"/>
            <color indexed="81"/>
            <rFont val="Tahoma"/>
            <family val="2"/>
          </rPr>
          <t>Solver found a solution. All constraints and optimality conditions are satisfied.</t>
        </r>
      </text>
    </comment>
    <comment ref="I15" authorId="0" shapeId="0" xr:uid="{75193620-0DA2-4644-94C7-F59B8B7FE3B4}">
      <text>
        <r>
          <rPr>
            <sz val="9"/>
            <color indexed="81"/>
            <rFont val="Tahoma"/>
            <family val="2"/>
          </rPr>
          <t>Solver found a solution. All constraints and optimality conditions are satisfied.</t>
        </r>
      </text>
    </comment>
    <comment ref="J15" authorId="0" shapeId="0" xr:uid="{887CD31A-D294-4AC8-B05D-CBDDD44CF84E}">
      <text>
        <r>
          <rPr>
            <sz val="9"/>
            <color indexed="81"/>
            <rFont val="Tahoma"/>
            <family val="2"/>
          </rPr>
          <t>Solver found a solution. All constraints and optimality conditions are satisfied.</t>
        </r>
      </text>
    </comment>
    <comment ref="K15" authorId="0" shapeId="0" xr:uid="{D6D79EED-048E-41EA-84CD-513EE1DF8679}">
      <text>
        <r>
          <rPr>
            <sz val="9"/>
            <color indexed="81"/>
            <rFont val="Tahoma"/>
            <family val="2"/>
          </rPr>
          <t>Solver found a solution. All constraints and optimality conditions are satisfied.</t>
        </r>
      </text>
    </comment>
    <comment ref="L15" authorId="0" shapeId="0" xr:uid="{CDD224F5-3808-42D2-827D-C300ADFC6A73}">
      <text>
        <r>
          <rPr>
            <sz val="9"/>
            <color indexed="81"/>
            <rFont val="Tahoma"/>
            <family val="2"/>
          </rPr>
          <t>Solver found a solution. All constraints and optimality conditions are satisfied.</t>
        </r>
      </text>
    </comment>
    <comment ref="M15" authorId="0" shapeId="0" xr:uid="{B7A64122-4CE3-4477-A8AB-54D8D5F395E5}">
      <text>
        <r>
          <rPr>
            <sz val="9"/>
            <color indexed="81"/>
            <rFont val="Tahoma"/>
            <family val="2"/>
          </rPr>
          <t>Solver found a solution. All constraints and optimality conditions are satisfied.</t>
        </r>
      </text>
    </comment>
    <comment ref="N15" authorId="0" shapeId="0" xr:uid="{1CEA7B94-2B01-4D6F-94B2-D07EA61BCBE9}">
      <text>
        <r>
          <rPr>
            <sz val="9"/>
            <color indexed="81"/>
            <rFont val="Tahoma"/>
            <family val="2"/>
          </rPr>
          <t>Solver found a solution. All constraints and optimality conditions are satisfied.</t>
        </r>
      </text>
    </comment>
    <comment ref="O15" authorId="0" shapeId="0" xr:uid="{DB5F96C7-5782-4D79-8BF6-4E63E86A341A}">
      <text>
        <r>
          <rPr>
            <sz val="9"/>
            <color indexed="81"/>
            <rFont val="Tahoma"/>
            <family val="2"/>
          </rPr>
          <t>Solver found a solution. All constraints and optimality conditions are satisfied.</t>
        </r>
      </text>
    </comment>
    <comment ref="P15" authorId="0" shapeId="0" xr:uid="{57E4C737-553A-4F79-A7AB-32683FE9FB4C}">
      <text>
        <r>
          <rPr>
            <sz val="9"/>
            <color indexed="81"/>
            <rFont val="Tahoma"/>
            <family val="2"/>
          </rPr>
          <t>Solver found a solution. All constraints and optimality conditions are satisfied.</t>
        </r>
      </text>
    </comment>
    <comment ref="Q15" authorId="0" shapeId="0" xr:uid="{6EF6FC47-F08E-4885-9EE9-FA5B95F0078C}">
      <text>
        <r>
          <rPr>
            <sz val="9"/>
            <color indexed="81"/>
            <rFont val="Tahoma"/>
            <family val="2"/>
          </rPr>
          <t>Solver found a solution. All constraints and optimality conditions are satisfied.</t>
        </r>
      </text>
    </comment>
    <comment ref="R15" authorId="0" shapeId="0" xr:uid="{617C91C5-D4A4-408B-9537-2DBB90DD282B}">
      <text>
        <r>
          <rPr>
            <sz val="9"/>
            <color indexed="81"/>
            <rFont val="Tahoma"/>
            <family val="2"/>
          </rPr>
          <t>Solver found a solution. All constraints and optimality conditions are satisfied.</t>
        </r>
      </text>
    </comment>
    <comment ref="S15" authorId="0" shapeId="0" xr:uid="{E45C8DF2-461B-41BA-8EBE-7B27E6DBCBAB}">
      <text>
        <r>
          <rPr>
            <sz val="9"/>
            <color indexed="81"/>
            <rFont val="Tahoma"/>
            <family val="2"/>
          </rPr>
          <t>Solver found a solution. All constraints and optimality conditions are satisfied.</t>
        </r>
      </text>
    </comment>
    <comment ref="T15" authorId="0" shapeId="0" xr:uid="{6443836D-1D79-4FB6-BADF-FA7224FFEE2C}">
      <text>
        <r>
          <rPr>
            <sz val="9"/>
            <color indexed="81"/>
            <rFont val="Tahoma"/>
            <family val="2"/>
          </rPr>
          <t>Solver found a solution. All constraints and optimality conditions are satisfied.</t>
        </r>
      </text>
    </comment>
    <comment ref="U15" authorId="0" shapeId="0" xr:uid="{28516DDF-A95A-45BE-AEFB-B86D216B15D9}">
      <text>
        <r>
          <rPr>
            <sz val="9"/>
            <color indexed="81"/>
            <rFont val="Tahoma"/>
            <family val="2"/>
          </rPr>
          <t>Solver found a solution. All constraints and optimality conditions are satisfied.</t>
        </r>
      </text>
    </comment>
    <comment ref="V15" authorId="0" shapeId="0" xr:uid="{87124BB1-FADE-4FA6-9E09-779A01409D60}">
      <text>
        <r>
          <rPr>
            <sz val="9"/>
            <color indexed="81"/>
            <rFont val="Tahoma"/>
            <family val="2"/>
          </rPr>
          <t>Solver found a solution. All constraints and optimality conditions are satisfied.</t>
        </r>
      </text>
    </comment>
    <comment ref="B16" authorId="0" shapeId="0" xr:uid="{D9BE6799-04A2-4F49-8EF3-FADC865847AE}">
      <text>
        <r>
          <rPr>
            <sz val="9"/>
            <color indexed="81"/>
            <rFont val="Tahoma"/>
            <family val="2"/>
          </rPr>
          <t>Solver found an integer solution within tolerance. All constraints are satisfied.</t>
        </r>
      </text>
    </comment>
    <comment ref="C16" authorId="0" shapeId="0" xr:uid="{6FED89F5-A710-46CF-8B6E-6C78ED29F49C}">
      <text>
        <r>
          <rPr>
            <sz val="9"/>
            <color indexed="81"/>
            <rFont val="Tahoma"/>
            <family val="2"/>
          </rPr>
          <t>Solver found an integer solution within tolerance. All constraints are satisfied.</t>
        </r>
      </text>
    </comment>
    <comment ref="D16" authorId="0" shapeId="0" xr:uid="{E347432A-8C5D-48A0-AADE-8909682ADEC2}">
      <text>
        <r>
          <rPr>
            <sz val="9"/>
            <color indexed="81"/>
            <rFont val="Tahoma"/>
            <family val="2"/>
          </rPr>
          <t>Solver found an integer solution within tolerance. All constraints are satisfied.</t>
        </r>
      </text>
    </comment>
    <comment ref="E16" authorId="0" shapeId="0" xr:uid="{7710754D-8205-4E92-B9E9-7DFC1B08A7A0}">
      <text>
        <r>
          <rPr>
            <sz val="9"/>
            <color indexed="81"/>
            <rFont val="Tahoma"/>
            <family val="2"/>
          </rPr>
          <t>Solver found an integer solution within tolerance. All constraints are satisfied.</t>
        </r>
      </text>
    </comment>
    <comment ref="F16" authorId="0" shapeId="0" xr:uid="{EDB1C8CA-0775-44C8-A509-7237832C9960}">
      <text>
        <r>
          <rPr>
            <sz val="9"/>
            <color indexed="81"/>
            <rFont val="Tahoma"/>
            <family val="2"/>
          </rPr>
          <t>Solver found a solution. All constraints and optimality conditions are satisfied.</t>
        </r>
      </text>
    </comment>
    <comment ref="G16" authorId="0" shapeId="0" xr:uid="{31071B67-F828-4C09-9580-B9A125FF7BE0}">
      <text>
        <r>
          <rPr>
            <sz val="9"/>
            <color indexed="81"/>
            <rFont val="Tahoma"/>
            <family val="2"/>
          </rPr>
          <t>Solver found a solution. All constraints and optimality conditions are satisfied.</t>
        </r>
      </text>
    </comment>
    <comment ref="H16" authorId="0" shapeId="0" xr:uid="{B6D5B741-0833-4650-AA91-B976F6D81A1D}">
      <text>
        <r>
          <rPr>
            <sz val="9"/>
            <color indexed="81"/>
            <rFont val="Tahoma"/>
            <family val="2"/>
          </rPr>
          <t>Solver found a solution. All constraints and optimality conditions are satisfied.</t>
        </r>
      </text>
    </comment>
    <comment ref="I16" authorId="0" shapeId="0" xr:uid="{A7DAE56C-2AC8-4445-B45B-DB6FB823517E}">
      <text>
        <r>
          <rPr>
            <sz val="9"/>
            <color indexed="81"/>
            <rFont val="Tahoma"/>
            <family val="2"/>
          </rPr>
          <t>Solver found a solution. All constraints and optimality conditions are satisfied.</t>
        </r>
      </text>
    </comment>
    <comment ref="J16" authorId="0" shapeId="0" xr:uid="{6328A605-7BCE-46C2-BF5E-385D208F0987}">
      <text>
        <r>
          <rPr>
            <sz val="9"/>
            <color indexed="81"/>
            <rFont val="Tahoma"/>
            <family val="2"/>
          </rPr>
          <t>Solver found a solution. All constraints and optimality conditions are satisfied.</t>
        </r>
      </text>
    </comment>
    <comment ref="K16" authorId="0" shapeId="0" xr:uid="{C31CDD4D-42A0-46EB-A1DA-D47C80B194BE}">
      <text>
        <r>
          <rPr>
            <sz val="9"/>
            <color indexed="81"/>
            <rFont val="Tahoma"/>
            <family val="2"/>
          </rPr>
          <t>Solver found a solution. All constraints and optimality conditions are satisfied.</t>
        </r>
      </text>
    </comment>
    <comment ref="L16" authorId="0" shapeId="0" xr:uid="{052A3C5A-45FC-47FD-B95E-99428B206DF5}">
      <text>
        <r>
          <rPr>
            <sz val="9"/>
            <color indexed="81"/>
            <rFont val="Tahoma"/>
            <family val="2"/>
          </rPr>
          <t>Solver found a solution. All constraints and optimality conditions are satisfied.</t>
        </r>
      </text>
    </comment>
    <comment ref="M16" authorId="0" shapeId="0" xr:uid="{EA0C27F2-64F9-4D65-9A64-BBAB983425E9}">
      <text>
        <r>
          <rPr>
            <sz val="9"/>
            <color indexed="81"/>
            <rFont val="Tahoma"/>
            <family val="2"/>
          </rPr>
          <t>Solver found a solution. All constraints and optimality conditions are satisfied.</t>
        </r>
      </text>
    </comment>
    <comment ref="N16" authorId="0" shapeId="0" xr:uid="{FDD16D18-F9DA-40F8-B2F6-42107377701F}">
      <text>
        <r>
          <rPr>
            <sz val="9"/>
            <color indexed="81"/>
            <rFont val="Tahoma"/>
            <family val="2"/>
          </rPr>
          <t>Solver found a solution. All constraints and optimality conditions are satisfied.</t>
        </r>
      </text>
    </comment>
    <comment ref="O16" authorId="0" shapeId="0" xr:uid="{E3AB86DE-161E-400E-A118-7FDCBCB53550}">
      <text>
        <r>
          <rPr>
            <sz val="9"/>
            <color indexed="81"/>
            <rFont val="Tahoma"/>
            <family val="2"/>
          </rPr>
          <t>Solver found a solution. All constraints and optimality conditions are satisfied.</t>
        </r>
      </text>
    </comment>
    <comment ref="P16" authorId="0" shapeId="0" xr:uid="{F3E03D50-7623-4DE3-944A-1893ECCC0A2A}">
      <text>
        <r>
          <rPr>
            <sz val="9"/>
            <color indexed="81"/>
            <rFont val="Tahoma"/>
            <family val="2"/>
          </rPr>
          <t>Solver found a solution. All constraints and optimality conditions are satisfied.</t>
        </r>
      </text>
    </comment>
    <comment ref="Q16" authorId="0" shapeId="0" xr:uid="{CD71DB9C-AFF2-4738-A1CB-B36E14AAF4D9}">
      <text>
        <r>
          <rPr>
            <sz val="9"/>
            <color indexed="81"/>
            <rFont val="Tahoma"/>
            <family val="2"/>
          </rPr>
          <t>Solver found a solution. All constraints and optimality conditions are satisfied.</t>
        </r>
      </text>
    </comment>
    <comment ref="R16" authorId="0" shapeId="0" xr:uid="{07565B72-34B0-462F-BDF2-4DA5FB5AC302}">
      <text>
        <r>
          <rPr>
            <sz val="9"/>
            <color indexed="81"/>
            <rFont val="Tahoma"/>
            <family val="2"/>
          </rPr>
          <t>Solver found a solution. All constraints and optimality conditions are satisfied.</t>
        </r>
      </text>
    </comment>
    <comment ref="S16" authorId="0" shapeId="0" xr:uid="{7DB18150-4A9F-466E-B772-409B906BF8DC}">
      <text>
        <r>
          <rPr>
            <sz val="9"/>
            <color indexed="81"/>
            <rFont val="Tahoma"/>
            <family val="2"/>
          </rPr>
          <t>Solver found a solution. All constraints and optimality conditions are satisfied.</t>
        </r>
      </text>
    </comment>
    <comment ref="T16" authorId="0" shapeId="0" xr:uid="{84831216-4B9A-4D4F-B6FB-8C078F498E45}">
      <text>
        <r>
          <rPr>
            <sz val="9"/>
            <color indexed="81"/>
            <rFont val="Tahoma"/>
            <family val="2"/>
          </rPr>
          <t>Solver found a solution. All constraints and optimality conditions are satisfied.</t>
        </r>
      </text>
    </comment>
    <comment ref="U16" authorId="0" shapeId="0" xr:uid="{1A96366B-C6B1-41D1-8DA1-B6813A8823FF}">
      <text>
        <r>
          <rPr>
            <sz val="9"/>
            <color indexed="81"/>
            <rFont val="Tahoma"/>
            <family val="2"/>
          </rPr>
          <t>Solver found a solution. All constraints and optimality conditions are satisfied.</t>
        </r>
      </text>
    </comment>
    <comment ref="V16" authorId="0" shapeId="0" xr:uid="{A7C59431-FFEC-48C8-89B5-74212B0D5AD6}">
      <text>
        <r>
          <rPr>
            <sz val="9"/>
            <color indexed="81"/>
            <rFont val="Tahoma"/>
            <family val="2"/>
          </rPr>
          <t>Solver found a solution. All constraints and optimality conditions are satisfied.</t>
        </r>
      </text>
    </comment>
    <comment ref="B17" authorId="0" shapeId="0" xr:uid="{BE8FE3EA-F2BC-4C63-8BFD-32015049FA61}">
      <text>
        <r>
          <rPr>
            <sz val="9"/>
            <color indexed="81"/>
            <rFont val="Tahoma"/>
            <family val="2"/>
          </rPr>
          <t>Solver found an integer solution within tolerance. All constraints are satisfied.</t>
        </r>
      </text>
    </comment>
    <comment ref="C17" authorId="0" shapeId="0" xr:uid="{1A6775F5-35CC-4695-959B-730FFF37E0C3}">
      <text>
        <r>
          <rPr>
            <sz val="9"/>
            <color indexed="81"/>
            <rFont val="Tahoma"/>
            <family val="2"/>
          </rPr>
          <t>Solver found an integer solution within tolerance. All constraints are satisfied.</t>
        </r>
      </text>
    </comment>
    <comment ref="D17" authorId="0" shapeId="0" xr:uid="{F7C16570-96CE-45AF-BD86-01E464DD897E}">
      <text>
        <r>
          <rPr>
            <sz val="9"/>
            <color indexed="81"/>
            <rFont val="Tahoma"/>
            <family val="2"/>
          </rPr>
          <t>Solver found an integer solution within tolerance. All constraints are satisfied.</t>
        </r>
      </text>
    </comment>
    <comment ref="E17" authorId="0" shapeId="0" xr:uid="{FED15411-D249-4CA0-B7C2-96B030891606}">
      <text>
        <r>
          <rPr>
            <sz val="9"/>
            <color indexed="81"/>
            <rFont val="Tahoma"/>
            <family val="2"/>
          </rPr>
          <t>Solver found an integer solution within tolerance. All constraints are satisfied.</t>
        </r>
      </text>
    </comment>
    <comment ref="F17" authorId="0" shapeId="0" xr:uid="{083742A5-CC02-4737-BD84-1B5457EC4300}">
      <text>
        <r>
          <rPr>
            <sz val="9"/>
            <color indexed="81"/>
            <rFont val="Tahoma"/>
            <family val="2"/>
          </rPr>
          <t>Solver found a solution. All constraints and optimality conditions are satisfied.</t>
        </r>
      </text>
    </comment>
    <comment ref="G17" authorId="0" shapeId="0" xr:uid="{F0E07FBC-CE47-402B-8BC7-6AB950731B42}">
      <text>
        <r>
          <rPr>
            <sz val="9"/>
            <color indexed="81"/>
            <rFont val="Tahoma"/>
            <family val="2"/>
          </rPr>
          <t>Solver found a solution. All constraints and optimality conditions are satisfied.</t>
        </r>
      </text>
    </comment>
    <comment ref="H17" authorId="0" shapeId="0" xr:uid="{A43C060A-8E6F-43AE-B364-6D8F8304B91B}">
      <text>
        <r>
          <rPr>
            <sz val="9"/>
            <color indexed="81"/>
            <rFont val="Tahoma"/>
            <family val="2"/>
          </rPr>
          <t>Solver found a solution. All constraints and optimality conditions are satisfied.</t>
        </r>
      </text>
    </comment>
    <comment ref="I17" authorId="0" shapeId="0" xr:uid="{71EC6D15-2A67-48E5-9A1C-F6BF207D63B0}">
      <text>
        <r>
          <rPr>
            <sz val="9"/>
            <color indexed="81"/>
            <rFont val="Tahoma"/>
            <family val="2"/>
          </rPr>
          <t>Solver found a solution. All constraints and optimality conditions are satisfied.</t>
        </r>
      </text>
    </comment>
    <comment ref="J17" authorId="0" shapeId="0" xr:uid="{904EADD7-3127-4118-859D-39DDB142F077}">
      <text>
        <r>
          <rPr>
            <sz val="9"/>
            <color indexed="81"/>
            <rFont val="Tahoma"/>
            <family val="2"/>
          </rPr>
          <t>Solver found a solution. All constraints and optimality conditions are satisfied.</t>
        </r>
      </text>
    </comment>
    <comment ref="K17" authorId="0" shapeId="0" xr:uid="{BA835ED6-776E-474C-AD4F-AF2320BB3437}">
      <text>
        <r>
          <rPr>
            <sz val="9"/>
            <color indexed="81"/>
            <rFont val="Tahoma"/>
            <family val="2"/>
          </rPr>
          <t>Solver found a solution. All constraints and optimality conditions are satisfied.</t>
        </r>
      </text>
    </comment>
    <comment ref="L17" authorId="0" shapeId="0" xr:uid="{CE775B65-21BF-4A91-9198-127EFC1A1108}">
      <text>
        <r>
          <rPr>
            <sz val="9"/>
            <color indexed="81"/>
            <rFont val="Tahoma"/>
            <family val="2"/>
          </rPr>
          <t>Solver found a solution. All constraints and optimality conditions are satisfied.</t>
        </r>
      </text>
    </comment>
    <comment ref="M17" authorId="0" shapeId="0" xr:uid="{D3E71812-04BC-4B47-8779-ED56184218AB}">
      <text>
        <r>
          <rPr>
            <sz val="9"/>
            <color indexed="81"/>
            <rFont val="Tahoma"/>
            <family val="2"/>
          </rPr>
          <t>Solver found a solution. All constraints and optimality conditions are satisfied.</t>
        </r>
      </text>
    </comment>
    <comment ref="N17" authorId="0" shapeId="0" xr:uid="{63551642-C4C4-4A67-A5D9-88016008CE60}">
      <text>
        <r>
          <rPr>
            <sz val="9"/>
            <color indexed="81"/>
            <rFont val="Tahoma"/>
            <family val="2"/>
          </rPr>
          <t>Solver found a solution. All constraints and optimality conditions are satisfied.</t>
        </r>
      </text>
    </comment>
    <comment ref="O17" authorId="0" shapeId="0" xr:uid="{E7E1F9FD-F181-4CC4-8735-949867092123}">
      <text>
        <r>
          <rPr>
            <sz val="9"/>
            <color indexed="81"/>
            <rFont val="Tahoma"/>
            <family val="2"/>
          </rPr>
          <t>Solver found a solution. All constraints and optimality conditions are satisfied.</t>
        </r>
      </text>
    </comment>
    <comment ref="P17" authorId="0" shapeId="0" xr:uid="{BC625089-2BCF-4908-94DF-84DB3C6DCAFA}">
      <text>
        <r>
          <rPr>
            <sz val="9"/>
            <color indexed="81"/>
            <rFont val="Tahoma"/>
            <family val="2"/>
          </rPr>
          <t>Solver found a solution. All constraints and optimality conditions are satisfied.</t>
        </r>
      </text>
    </comment>
    <comment ref="Q17" authorId="0" shapeId="0" xr:uid="{7342B139-8878-45D0-82F6-FE5F5641C962}">
      <text>
        <r>
          <rPr>
            <sz val="9"/>
            <color indexed="81"/>
            <rFont val="Tahoma"/>
            <family val="2"/>
          </rPr>
          <t>Solver found a solution. All constraints and optimality conditions are satisfied.</t>
        </r>
      </text>
    </comment>
    <comment ref="R17" authorId="0" shapeId="0" xr:uid="{6A2050F1-E178-4849-8794-0D909B5EE101}">
      <text>
        <r>
          <rPr>
            <sz val="9"/>
            <color indexed="81"/>
            <rFont val="Tahoma"/>
            <family val="2"/>
          </rPr>
          <t>Solver found a solution. All constraints and optimality conditions are satisfied.</t>
        </r>
      </text>
    </comment>
    <comment ref="S17" authorId="0" shapeId="0" xr:uid="{D8B6DD34-05B8-4C92-B3B8-75A3E05BCD3A}">
      <text>
        <r>
          <rPr>
            <sz val="9"/>
            <color indexed="81"/>
            <rFont val="Tahoma"/>
            <family val="2"/>
          </rPr>
          <t>Solver found a solution. All constraints and optimality conditions are satisfied.</t>
        </r>
      </text>
    </comment>
    <comment ref="T17" authorId="0" shapeId="0" xr:uid="{C1ED5C80-413C-474B-808E-75A4B21D09B2}">
      <text>
        <r>
          <rPr>
            <sz val="9"/>
            <color indexed="81"/>
            <rFont val="Tahoma"/>
            <family val="2"/>
          </rPr>
          <t>Solver found a solution. All constraints and optimality conditions are satisfied.</t>
        </r>
      </text>
    </comment>
    <comment ref="U17" authorId="0" shapeId="0" xr:uid="{41FA0883-3700-4E71-A0BA-887AD13AE89A}">
      <text>
        <r>
          <rPr>
            <sz val="9"/>
            <color indexed="81"/>
            <rFont val="Tahoma"/>
            <family val="2"/>
          </rPr>
          <t>Solver found a solution. All constraints and optimality conditions are satisfied.</t>
        </r>
      </text>
    </comment>
    <comment ref="V17" authorId="0" shapeId="0" xr:uid="{540D6536-4405-4E24-97D5-6DE8DBCA7CC4}">
      <text>
        <r>
          <rPr>
            <sz val="9"/>
            <color indexed="81"/>
            <rFont val="Tahoma"/>
            <family val="2"/>
          </rPr>
          <t>Solver found a solution. All constraints and optimality conditions are satisfied.</t>
        </r>
      </text>
    </comment>
    <comment ref="B18" authorId="0" shapeId="0" xr:uid="{61274D48-31A5-448D-8259-A5CBACEEB9B3}">
      <text>
        <r>
          <rPr>
            <sz val="9"/>
            <color indexed="81"/>
            <rFont val="Tahoma"/>
            <family val="2"/>
          </rPr>
          <t>Solver found an integer solution within tolerance. All constraints are satisfied.</t>
        </r>
      </text>
    </comment>
    <comment ref="C18" authorId="0" shapeId="0" xr:uid="{5F50BFBC-F898-4117-A354-B2770A4AF199}">
      <text>
        <r>
          <rPr>
            <sz val="9"/>
            <color indexed="81"/>
            <rFont val="Tahoma"/>
            <family val="2"/>
          </rPr>
          <t>Solver found an integer solution within tolerance. All constraints are satisfied.</t>
        </r>
      </text>
    </comment>
    <comment ref="D18" authorId="0" shapeId="0" xr:uid="{1279838F-C3F2-4950-83FB-6C06A6E9B8F1}">
      <text>
        <r>
          <rPr>
            <sz val="9"/>
            <color indexed="81"/>
            <rFont val="Tahoma"/>
            <family val="2"/>
          </rPr>
          <t>Solver found an integer solution within tolerance. All constraints are satisfied.</t>
        </r>
      </text>
    </comment>
    <comment ref="E18" authorId="0" shapeId="0" xr:uid="{291EBCC8-43EE-4BC4-B2D9-33B1A91563EE}">
      <text>
        <r>
          <rPr>
            <sz val="9"/>
            <color indexed="81"/>
            <rFont val="Tahoma"/>
            <family val="2"/>
          </rPr>
          <t>Solver found an integer solution within tolerance. All constraints are satisfied.</t>
        </r>
      </text>
    </comment>
    <comment ref="F18" authorId="0" shapeId="0" xr:uid="{F6F5D9D9-E318-4F53-8F01-E5009B3B52FE}">
      <text>
        <r>
          <rPr>
            <sz val="9"/>
            <color indexed="81"/>
            <rFont val="Tahoma"/>
            <family val="2"/>
          </rPr>
          <t>Solver found a solution. All constraints and optimality conditions are satisfied.</t>
        </r>
      </text>
    </comment>
    <comment ref="G18" authorId="0" shapeId="0" xr:uid="{299ABC73-D27E-4B02-8EE5-A66D26779561}">
      <text>
        <r>
          <rPr>
            <sz val="9"/>
            <color indexed="81"/>
            <rFont val="Tahoma"/>
            <family val="2"/>
          </rPr>
          <t>Solver found a solution. All constraints and optimality conditions are satisfied.</t>
        </r>
      </text>
    </comment>
    <comment ref="H18" authorId="0" shapeId="0" xr:uid="{56A84EAF-3C52-4594-9DC5-61AF1410999C}">
      <text>
        <r>
          <rPr>
            <sz val="9"/>
            <color indexed="81"/>
            <rFont val="Tahoma"/>
            <family val="2"/>
          </rPr>
          <t>Solver found a solution. All constraints and optimality conditions are satisfied.</t>
        </r>
      </text>
    </comment>
    <comment ref="I18" authorId="0" shapeId="0" xr:uid="{04C109B9-2E6C-4304-983F-16939A4B3F02}">
      <text>
        <r>
          <rPr>
            <sz val="9"/>
            <color indexed="81"/>
            <rFont val="Tahoma"/>
            <family val="2"/>
          </rPr>
          <t>Solver found a solution. All constraints and optimality conditions are satisfied.</t>
        </r>
      </text>
    </comment>
    <comment ref="J18" authorId="0" shapeId="0" xr:uid="{5F594B37-CBB9-4553-9901-4FCB91EB4834}">
      <text>
        <r>
          <rPr>
            <sz val="9"/>
            <color indexed="81"/>
            <rFont val="Tahoma"/>
            <family val="2"/>
          </rPr>
          <t>Solver found a solution. All constraints and optimality conditions are satisfied.</t>
        </r>
      </text>
    </comment>
    <comment ref="K18" authorId="0" shapeId="0" xr:uid="{C67A96F2-069B-4B40-817C-1A792FF3043D}">
      <text>
        <r>
          <rPr>
            <sz val="9"/>
            <color indexed="81"/>
            <rFont val="Tahoma"/>
            <family val="2"/>
          </rPr>
          <t>Solver found a solution. All constraints and optimality conditions are satisfied.</t>
        </r>
      </text>
    </comment>
    <comment ref="L18" authorId="0" shapeId="0" xr:uid="{FF27CF26-04E4-45FD-A7A0-A5C03348E452}">
      <text>
        <r>
          <rPr>
            <sz val="9"/>
            <color indexed="81"/>
            <rFont val="Tahoma"/>
            <family val="2"/>
          </rPr>
          <t>Solver found a solution. All constraints and optimality conditions are satisfied.</t>
        </r>
      </text>
    </comment>
    <comment ref="M18" authorId="0" shapeId="0" xr:uid="{C52FF0AD-B12B-4567-B784-3C876D717550}">
      <text>
        <r>
          <rPr>
            <sz val="9"/>
            <color indexed="81"/>
            <rFont val="Tahoma"/>
            <family val="2"/>
          </rPr>
          <t>Solver found a solution. All constraints and optimality conditions are satisfied.</t>
        </r>
      </text>
    </comment>
    <comment ref="N18" authorId="0" shapeId="0" xr:uid="{07FE281F-676C-451F-BC28-285AED0823B7}">
      <text>
        <r>
          <rPr>
            <sz val="9"/>
            <color indexed="81"/>
            <rFont val="Tahoma"/>
            <family val="2"/>
          </rPr>
          <t>Solver found a solution. All constraints and optimality conditions are satisfied.</t>
        </r>
      </text>
    </comment>
    <comment ref="O18" authorId="0" shapeId="0" xr:uid="{6BB0A95A-0CB9-4121-8F61-8C30E6B42EF2}">
      <text>
        <r>
          <rPr>
            <sz val="9"/>
            <color indexed="81"/>
            <rFont val="Tahoma"/>
            <family val="2"/>
          </rPr>
          <t>Solver found a solution. All constraints and optimality conditions are satisfied.</t>
        </r>
      </text>
    </comment>
    <comment ref="P18" authorId="0" shapeId="0" xr:uid="{A46D92AA-0913-4F3F-8DC5-31D9AEB64E98}">
      <text>
        <r>
          <rPr>
            <sz val="9"/>
            <color indexed="81"/>
            <rFont val="Tahoma"/>
            <family val="2"/>
          </rPr>
          <t>Solver found a solution. All constraints and optimality conditions are satisfied.</t>
        </r>
      </text>
    </comment>
    <comment ref="Q18" authorId="0" shapeId="0" xr:uid="{2E02910A-2472-4D68-B076-39344268F586}">
      <text>
        <r>
          <rPr>
            <sz val="9"/>
            <color indexed="81"/>
            <rFont val="Tahoma"/>
            <family val="2"/>
          </rPr>
          <t>Solver found a solution. All constraints and optimality conditions are satisfied.</t>
        </r>
      </text>
    </comment>
    <comment ref="R18" authorId="0" shapeId="0" xr:uid="{58EC4297-FB15-43C4-8E7A-28A668EAE711}">
      <text>
        <r>
          <rPr>
            <sz val="9"/>
            <color indexed="81"/>
            <rFont val="Tahoma"/>
            <family val="2"/>
          </rPr>
          <t>Solver found a solution. All constraints and optimality conditions are satisfied.</t>
        </r>
      </text>
    </comment>
    <comment ref="S18" authorId="0" shapeId="0" xr:uid="{13174040-0CCD-4E95-A41F-DB08442B65B6}">
      <text>
        <r>
          <rPr>
            <sz val="9"/>
            <color indexed="81"/>
            <rFont val="Tahoma"/>
            <family val="2"/>
          </rPr>
          <t>Solver found a solution. All constraints and optimality conditions are satisfied.</t>
        </r>
      </text>
    </comment>
    <comment ref="T18" authorId="0" shapeId="0" xr:uid="{00BC8927-D428-4595-83ED-8113F9188FC3}">
      <text>
        <r>
          <rPr>
            <sz val="9"/>
            <color indexed="81"/>
            <rFont val="Tahoma"/>
            <family val="2"/>
          </rPr>
          <t>Solver found a solution. All constraints and optimality conditions are satisfied.</t>
        </r>
      </text>
    </comment>
    <comment ref="U18" authorId="0" shapeId="0" xr:uid="{445688DA-6772-42DF-BDC6-835CA0909C5D}">
      <text>
        <r>
          <rPr>
            <sz val="9"/>
            <color indexed="81"/>
            <rFont val="Tahoma"/>
            <family val="2"/>
          </rPr>
          <t>Solver found a solution. All constraints and optimality conditions are satisfied.</t>
        </r>
      </text>
    </comment>
    <comment ref="V18" authorId="0" shapeId="0" xr:uid="{BAF03DCE-36BE-41FD-A03A-A8B2B41E32E1}">
      <text>
        <r>
          <rPr>
            <sz val="9"/>
            <color indexed="81"/>
            <rFont val="Tahoma"/>
            <family val="2"/>
          </rPr>
          <t>Solver found a solution. All constraints and optimality conditions are satisfied.</t>
        </r>
      </text>
    </comment>
    <comment ref="B19" authorId="0" shapeId="0" xr:uid="{72B6A6BB-7BB8-47C0-B45A-2EE1BEBEE031}">
      <text>
        <r>
          <rPr>
            <sz val="9"/>
            <color indexed="81"/>
            <rFont val="Tahoma"/>
            <family val="2"/>
          </rPr>
          <t>Solver found an integer solution within tolerance. All constraints are satisfied.</t>
        </r>
      </text>
    </comment>
    <comment ref="C19" authorId="0" shapeId="0" xr:uid="{5227314C-1B57-47E9-8FAF-C9565FDED1B1}">
      <text>
        <r>
          <rPr>
            <sz val="9"/>
            <color indexed="81"/>
            <rFont val="Tahoma"/>
            <family val="2"/>
          </rPr>
          <t>Solver found an integer solution within tolerance. All constraints are satisfied.</t>
        </r>
      </text>
    </comment>
    <comment ref="D19" authorId="0" shapeId="0" xr:uid="{C58EA062-F7CA-4C9C-8093-B4CEBB61B9F0}">
      <text>
        <r>
          <rPr>
            <sz val="9"/>
            <color indexed="81"/>
            <rFont val="Tahoma"/>
            <family val="2"/>
          </rPr>
          <t>Solver found an integer solution within tolerance. All constraints are satisfied.</t>
        </r>
      </text>
    </comment>
    <comment ref="E19" authorId="0" shapeId="0" xr:uid="{79B7ADFD-DD51-4763-BA4C-06506531FB60}">
      <text>
        <r>
          <rPr>
            <sz val="9"/>
            <color indexed="81"/>
            <rFont val="Tahoma"/>
            <family val="2"/>
          </rPr>
          <t>Solver found an integer solution within tolerance. All constraints are satisfied.</t>
        </r>
      </text>
    </comment>
    <comment ref="F19" authorId="0" shapeId="0" xr:uid="{AD2E5145-BB4D-4369-BB47-FF6C3F523115}">
      <text>
        <r>
          <rPr>
            <sz val="9"/>
            <color indexed="81"/>
            <rFont val="Tahoma"/>
            <family val="2"/>
          </rPr>
          <t>Solver found a solution. All constraints and optimality conditions are satisfied.</t>
        </r>
      </text>
    </comment>
    <comment ref="G19" authorId="0" shapeId="0" xr:uid="{78929442-AB10-4D12-9ABA-83939140184F}">
      <text>
        <r>
          <rPr>
            <sz val="9"/>
            <color indexed="81"/>
            <rFont val="Tahoma"/>
            <family val="2"/>
          </rPr>
          <t>Solver found a solution. All constraints and optimality conditions are satisfied.</t>
        </r>
      </text>
    </comment>
    <comment ref="H19" authorId="0" shapeId="0" xr:uid="{EC79CE54-2965-4F29-B4D3-981FEAFDDE05}">
      <text>
        <r>
          <rPr>
            <sz val="9"/>
            <color indexed="81"/>
            <rFont val="Tahoma"/>
            <family val="2"/>
          </rPr>
          <t>Solver found a solution. All constraints and optimality conditions are satisfied.</t>
        </r>
      </text>
    </comment>
    <comment ref="I19" authorId="0" shapeId="0" xr:uid="{6B4C2360-E89E-4CCE-8229-FBE072C3B3F5}">
      <text>
        <r>
          <rPr>
            <sz val="9"/>
            <color indexed="81"/>
            <rFont val="Tahoma"/>
            <family val="2"/>
          </rPr>
          <t>Solver found a solution. All constraints and optimality conditions are satisfied.</t>
        </r>
      </text>
    </comment>
    <comment ref="J19" authorId="0" shapeId="0" xr:uid="{54C3F1A2-173D-4A34-88C4-15D9AD62BCF0}">
      <text>
        <r>
          <rPr>
            <sz val="9"/>
            <color indexed="81"/>
            <rFont val="Tahoma"/>
            <family val="2"/>
          </rPr>
          <t>Solver found a solution. All constraints and optimality conditions are satisfied.</t>
        </r>
      </text>
    </comment>
    <comment ref="K19" authorId="0" shapeId="0" xr:uid="{93A26ED3-1735-4633-A7FA-FFB89E16ACED}">
      <text>
        <r>
          <rPr>
            <sz val="9"/>
            <color indexed="81"/>
            <rFont val="Tahoma"/>
            <family val="2"/>
          </rPr>
          <t>Solver found a solution. All constraints and optimality conditions are satisfied.</t>
        </r>
      </text>
    </comment>
    <comment ref="L19" authorId="0" shapeId="0" xr:uid="{94615B78-8FFC-4967-9C74-933F3E36AE84}">
      <text>
        <r>
          <rPr>
            <sz val="9"/>
            <color indexed="81"/>
            <rFont val="Tahoma"/>
            <family val="2"/>
          </rPr>
          <t>Solver found a solution. All constraints and optimality conditions are satisfied.</t>
        </r>
      </text>
    </comment>
    <comment ref="M19" authorId="0" shapeId="0" xr:uid="{BE74DCB8-9E3A-4D26-A886-8C19D9A41F4A}">
      <text>
        <r>
          <rPr>
            <sz val="9"/>
            <color indexed="81"/>
            <rFont val="Tahoma"/>
            <family val="2"/>
          </rPr>
          <t>Solver found a solution. All constraints and optimality conditions are satisfied.</t>
        </r>
      </text>
    </comment>
    <comment ref="N19" authorId="0" shapeId="0" xr:uid="{6DBBEA9E-B321-4545-93B6-3B4FDED5AD70}">
      <text>
        <r>
          <rPr>
            <sz val="9"/>
            <color indexed="81"/>
            <rFont val="Tahoma"/>
            <family val="2"/>
          </rPr>
          <t>Solver found a solution. All constraints and optimality conditions are satisfied.</t>
        </r>
      </text>
    </comment>
    <comment ref="O19" authorId="0" shapeId="0" xr:uid="{1CA69901-ABE8-434F-B203-1F494F529C86}">
      <text>
        <r>
          <rPr>
            <sz val="9"/>
            <color indexed="81"/>
            <rFont val="Tahoma"/>
            <family val="2"/>
          </rPr>
          <t>Solver found a solution. All constraints and optimality conditions are satisfied.</t>
        </r>
      </text>
    </comment>
    <comment ref="P19" authorId="0" shapeId="0" xr:uid="{067DE26D-F890-482F-9539-7BA63F88A81C}">
      <text>
        <r>
          <rPr>
            <sz val="9"/>
            <color indexed="81"/>
            <rFont val="Tahoma"/>
            <family val="2"/>
          </rPr>
          <t>Solver found a solution. All constraints and optimality conditions are satisfied.</t>
        </r>
      </text>
    </comment>
    <comment ref="Q19" authorId="0" shapeId="0" xr:uid="{D4596615-E973-40ED-A7A9-AE21B69EC417}">
      <text>
        <r>
          <rPr>
            <sz val="9"/>
            <color indexed="81"/>
            <rFont val="Tahoma"/>
            <family val="2"/>
          </rPr>
          <t>Solver found a solution. All constraints and optimality conditions are satisfied.</t>
        </r>
      </text>
    </comment>
    <comment ref="R19" authorId="0" shapeId="0" xr:uid="{63FC1449-B1E5-4F40-8E43-D60EDDD1FD47}">
      <text>
        <r>
          <rPr>
            <sz val="9"/>
            <color indexed="81"/>
            <rFont val="Tahoma"/>
            <family val="2"/>
          </rPr>
          <t>Solver found a solution. All constraints and optimality conditions are satisfied.</t>
        </r>
      </text>
    </comment>
    <comment ref="S19" authorId="0" shapeId="0" xr:uid="{37076F22-D79E-4A01-BC24-9FB300F92502}">
      <text>
        <r>
          <rPr>
            <sz val="9"/>
            <color indexed="81"/>
            <rFont val="Tahoma"/>
            <family val="2"/>
          </rPr>
          <t>Solver found a solution. All constraints and optimality conditions are satisfied.</t>
        </r>
      </text>
    </comment>
    <comment ref="T19" authorId="0" shapeId="0" xr:uid="{F1AE056D-2451-4C67-952C-30E96DA2E727}">
      <text>
        <r>
          <rPr>
            <sz val="9"/>
            <color indexed="81"/>
            <rFont val="Tahoma"/>
            <family val="2"/>
          </rPr>
          <t>Solver found a solution. All constraints and optimality conditions are satisfied.</t>
        </r>
      </text>
    </comment>
    <comment ref="U19" authorId="0" shapeId="0" xr:uid="{97A9BB79-5A57-4CA9-93DE-26E327A2199A}">
      <text>
        <r>
          <rPr>
            <sz val="9"/>
            <color indexed="81"/>
            <rFont val="Tahoma"/>
            <family val="2"/>
          </rPr>
          <t>Solver found a solution. All constraints and optimality conditions are satisfied.</t>
        </r>
      </text>
    </comment>
    <comment ref="V19" authorId="0" shapeId="0" xr:uid="{C6AD7DCD-C5AA-4EFA-A056-983E7A9CB206}">
      <text>
        <r>
          <rPr>
            <sz val="9"/>
            <color indexed="81"/>
            <rFont val="Tahoma"/>
            <family val="2"/>
          </rPr>
          <t>Solver found a solution. All constraints and optimality conditions are satisfied.</t>
        </r>
      </text>
    </comment>
    <comment ref="B20" authorId="0" shapeId="0" xr:uid="{F25F8B44-3491-4414-8FAB-C323646D2E5F}">
      <text>
        <r>
          <rPr>
            <sz val="9"/>
            <color indexed="81"/>
            <rFont val="Tahoma"/>
            <family val="2"/>
          </rPr>
          <t>Solver found an integer solution within tolerance. All constraints are satisfied.</t>
        </r>
      </text>
    </comment>
    <comment ref="C20" authorId="0" shapeId="0" xr:uid="{D6D014F2-3D3A-45CE-8513-C15094B267A7}">
      <text>
        <r>
          <rPr>
            <sz val="9"/>
            <color indexed="81"/>
            <rFont val="Tahoma"/>
            <family val="2"/>
          </rPr>
          <t>Solver found an integer solution within tolerance. All constraints are satisfied.</t>
        </r>
      </text>
    </comment>
    <comment ref="D20" authorId="0" shapeId="0" xr:uid="{1B09B739-1468-4FB7-935E-BA81284BD02C}">
      <text>
        <r>
          <rPr>
            <sz val="9"/>
            <color indexed="81"/>
            <rFont val="Tahoma"/>
            <family val="2"/>
          </rPr>
          <t>Solver found an integer solution within tolerance. All constraints are satisfied.</t>
        </r>
      </text>
    </comment>
    <comment ref="E20" authorId="0" shapeId="0" xr:uid="{FB90AFF5-3B5D-41BA-9760-A7F058D2905E}">
      <text>
        <r>
          <rPr>
            <sz val="9"/>
            <color indexed="81"/>
            <rFont val="Tahoma"/>
            <family val="2"/>
          </rPr>
          <t>Solver found an integer solution within tolerance. All constraints are satisfied.</t>
        </r>
      </text>
    </comment>
    <comment ref="F20" authorId="0" shapeId="0" xr:uid="{74632352-7E40-48F7-864D-AE7B7BF18F56}">
      <text>
        <r>
          <rPr>
            <sz val="9"/>
            <color indexed="81"/>
            <rFont val="Tahoma"/>
            <family val="2"/>
          </rPr>
          <t>Solver found a solution. All constraints and optimality conditions are satisfied.</t>
        </r>
      </text>
    </comment>
    <comment ref="G20" authorId="0" shapeId="0" xr:uid="{CDCBDCA5-46EA-417C-85AC-44F714848469}">
      <text>
        <r>
          <rPr>
            <sz val="9"/>
            <color indexed="81"/>
            <rFont val="Tahoma"/>
            <family val="2"/>
          </rPr>
          <t>Solver found a solution. All constraints and optimality conditions are satisfied.</t>
        </r>
      </text>
    </comment>
    <comment ref="H20" authorId="0" shapeId="0" xr:uid="{E5E3E4DC-A74D-4E64-A200-DBB0A7D60EEB}">
      <text>
        <r>
          <rPr>
            <sz val="9"/>
            <color indexed="81"/>
            <rFont val="Tahoma"/>
            <family val="2"/>
          </rPr>
          <t>Solver found a solution. All constraints and optimality conditions are satisfied.</t>
        </r>
      </text>
    </comment>
    <comment ref="I20" authorId="0" shapeId="0" xr:uid="{A8233D21-D895-4009-94CC-7F3D74E9C712}">
      <text>
        <r>
          <rPr>
            <sz val="9"/>
            <color indexed="81"/>
            <rFont val="Tahoma"/>
            <family val="2"/>
          </rPr>
          <t>Solver found a solution. All constraints and optimality conditions are satisfied.</t>
        </r>
      </text>
    </comment>
    <comment ref="J20" authorId="0" shapeId="0" xr:uid="{AF12423B-DF05-4599-BEAD-43F31D130426}">
      <text>
        <r>
          <rPr>
            <sz val="9"/>
            <color indexed="81"/>
            <rFont val="Tahoma"/>
            <family val="2"/>
          </rPr>
          <t>Solver found a solution. All constraints and optimality conditions are satisfied.</t>
        </r>
      </text>
    </comment>
    <comment ref="K20" authorId="0" shapeId="0" xr:uid="{16F7EF06-15AA-43F7-A4B2-2CF85259AD0A}">
      <text>
        <r>
          <rPr>
            <sz val="9"/>
            <color indexed="81"/>
            <rFont val="Tahoma"/>
            <family val="2"/>
          </rPr>
          <t>Solver found a solution. All constraints and optimality conditions are satisfied.</t>
        </r>
      </text>
    </comment>
    <comment ref="L20" authorId="0" shapeId="0" xr:uid="{DC5824C5-902B-4A58-BB15-75DEE70E6463}">
      <text>
        <r>
          <rPr>
            <sz val="9"/>
            <color indexed="81"/>
            <rFont val="Tahoma"/>
            <family val="2"/>
          </rPr>
          <t>Solver found a solution. All constraints and optimality conditions are satisfied.</t>
        </r>
      </text>
    </comment>
    <comment ref="M20" authorId="0" shapeId="0" xr:uid="{5FA3DAD5-536C-4E8D-9A7A-20404582BEC4}">
      <text>
        <r>
          <rPr>
            <sz val="9"/>
            <color indexed="81"/>
            <rFont val="Tahoma"/>
            <family val="2"/>
          </rPr>
          <t>Solver found a solution. All constraints and optimality conditions are satisfied.</t>
        </r>
      </text>
    </comment>
    <comment ref="N20" authorId="0" shapeId="0" xr:uid="{140738D3-F65D-4B85-91EA-A93CDEC6661E}">
      <text>
        <r>
          <rPr>
            <sz val="9"/>
            <color indexed="81"/>
            <rFont val="Tahoma"/>
            <family val="2"/>
          </rPr>
          <t>Solver found a solution. All constraints and optimality conditions are satisfied.</t>
        </r>
      </text>
    </comment>
    <comment ref="O20" authorId="0" shapeId="0" xr:uid="{3777C4B3-681B-46F2-8897-69FD250431D5}">
      <text>
        <r>
          <rPr>
            <sz val="9"/>
            <color indexed="81"/>
            <rFont val="Tahoma"/>
            <family val="2"/>
          </rPr>
          <t>Solver found a solution. All constraints and optimality conditions are satisfied.</t>
        </r>
      </text>
    </comment>
    <comment ref="P20" authorId="0" shapeId="0" xr:uid="{75AD7A3C-B18E-436F-9C79-5C6364B73DBC}">
      <text>
        <r>
          <rPr>
            <sz val="9"/>
            <color indexed="81"/>
            <rFont val="Tahoma"/>
            <family val="2"/>
          </rPr>
          <t>Solver found a solution. All constraints and optimality conditions are satisfied.</t>
        </r>
      </text>
    </comment>
    <comment ref="Q20" authorId="0" shapeId="0" xr:uid="{231B4F36-5878-4878-880E-1C9B0D344782}">
      <text>
        <r>
          <rPr>
            <sz val="9"/>
            <color indexed="81"/>
            <rFont val="Tahoma"/>
            <family val="2"/>
          </rPr>
          <t>Solver found a solution. All constraints and optimality conditions are satisfied.</t>
        </r>
      </text>
    </comment>
    <comment ref="R20" authorId="0" shapeId="0" xr:uid="{D69A6391-8399-4B6B-BF2B-D86F8AB532F6}">
      <text>
        <r>
          <rPr>
            <sz val="9"/>
            <color indexed="81"/>
            <rFont val="Tahoma"/>
            <family val="2"/>
          </rPr>
          <t>Solver found a solution. All constraints and optimality conditions are satisfied.</t>
        </r>
      </text>
    </comment>
    <comment ref="S20" authorId="0" shapeId="0" xr:uid="{80F782B0-D9EC-4456-A0D1-CE43E5A56CD0}">
      <text>
        <r>
          <rPr>
            <sz val="9"/>
            <color indexed="81"/>
            <rFont val="Tahoma"/>
            <family val="2"/>
          </rPr>
          <t>Solver found a solution. All constraints and optimality conditions are satisfied.</t>
        </r>
      </text>
    </comment>
    <comment ref="T20" authorId="0" shapeId="0" xr:uid="{8A7E9959-D042-4088-9822-185EBD3514D2}">
      <text>
        <r>
          <rPr>
            <sz val="9"/>
            <color indexed="81"/>
            <rFont val="Tahoma"/>
            <family val="2"/>
          </rPr>
          <t>Solver found a solution. All constraints and optimality conditions are satisfied.</t>
        </r>
      </text>
    </comment>
    <comment ref="U20" authorId="0" shapeId="0" xr:uid="{B7659AE5-A5B7-4016-B03A-8EE50F96EB60}">
      <text>
        <r>
          <rPr>
            <sz val="9"/>
            <color indexed="81"/>
            <rFont val="Tahoma"/>
            <family val="2"/>
          </rPr>
          <t>Solver found a solution. All constraints and optimality conditions are satisfied.</t>
        </r>
      </text>
    </comment>
    <comment ref="V20" authorId="0" shapeId="0" xr:uid="{FACCBB7D-3B36-4477-BA71-FA32EF3E4983}">
      <text>
        <r>
          <rPr>
            <sz val="9"/>
            <color indexed="81"/>
            <rFont val="Tahoma"/>
            <family val="2"/>
          </rPr>
          <t>Solver found a solution. All constraints and optimality conditions are satisfied.</t>
        </r>
      </text>
    </comment>
    <comment ref="B21" authorId="0" shapeId="0" xr:uid="{89055A28-E2E4-4369-B997-C27AADD47D96}">
      <text>
        <r>
          <rPr>
            <sz val="9"/>
            <color indexed="81"/>
            <rFont val="Tahoma"/>
            <family val="2"/>
          </rPr>
          <t>Solver found an integer solution within tolerance. All constraints are satisfied.</t>
        </r>
      </text>
    </comment>
    <comment ref="C21" authorId="0" shapeId="0" xr:uid="{20A321CB-D04F-4C90-9F8F-971BDE7D8F85}">
      <text>
        <r>
          <rPr>
            <sz val="9"/>
            <color indexed="81"/>
            <rFont val="Tahoma"/>
            <family val="2"/>
          </rPr>
          <t>Solver found an integer solution within tolerance. All constraints are satisfied.</t>
        </r>
      </text>
    </comment>
    <comment ref="D21" authorId="0" shapeId="0" xr:uid="{2C6934DC-651D-4AA4-8C2E-1542809A132F}">
      <text>
        <r>
          <rPr>
            <sz val="9"/>
            <color indexed="81"/>
            <rFont val="Tahoma"/>
            <family val="2"/>
          </rPr>
          <t>Solver found an integer solution within tolerance. All constraints are satisfied.</t>
        </r>
      </text>
    </comment>
    <comment ref="E21" authorId="0" shapeId="0" xr:uid="{E5017651-0B66-48B9-B791-9C5EB42E6611}">
      <text>
        <r>
          <rPr>
            <sz val="9"/>
            <color indexed="81"/>
            <rFont val="Tahoma"/>
            <family val="2"/>
          </rPr>
          <t>Solver found an integer solution within tolerance. All constraints are satisfied.</t>
        </r>
      </text>
    </comment>
    <comment ref="F21" authorId="0" shapeId="0" xr:uid="{410441C7-F651-4246-B922-644A129A8044}">
      <text>
        <r>
          <rPr>
            <sz val="9"/>
            <color indexed="81"/>
            <rFont val="Tahoma"/>
            <family val="2"/>
          </rPr>
          <t>Solver found a solution. All constraints and optimality conditions are satisfied.</t>
        </r>
      </text>
    </comment>
    <comment ref="G21" authorId="0" shapeId="0" xr:uid="{8CF45AB3-78F3-4673-B566-703033741B03}">
      <text>
        <r>
          <rPr>
            <sz val="9"/>
            <color indexed="81"/>
            <rFont val="Tahoma"/>
            <family val="2"/>
          </rPr>
          <t>Solver found a solution. All constraints and optimality conditions are satisfied.</t>
        </r>
      </text>
    </comment>
    <comment ref="H21" authorId="0" shapeId="0" xr:uid="{2FB3B0C1-86D7-4FB6-A490-7ECCAD28490A}">
      <text>
        <r>
          <rPr>
            <sz val="9"/>
            <color indexed="81"/>
            <rFont val="Tahoma"/>
            <family val="2"/>
          </rPr>
          <t>Solver found a solution. All constraints and optimality conditions are satisfied.</t>
        </r>
      </text>
    </comment>
    <comment ref="I21" authorId="0" shapeId="0" xr:uid="{C7052636-935B-4D47-9B55-BC64C19F2CC0}">
      <text>
        <r>
          <rPr>
            <sz val="9"/>
            <color indexed="81"/>
            <rFont val="Tahoma"/>
            <family val="2"/>
          </rPr>
          <t>Solver found a solution. All constraints and optimality conditions are satisfied.</t>
        </r>
      </text>
    </comment>
    <comment ref="J21" authorId="0" shapeId="0" xr:uid="{58E9DB6B-7DD4-430A-9749-1A7BF2F50FF7}">
      <text>
        <r>
          <rPr>
            <sz val="9"/>
            <color indexed="81"/>
            <rFont val="Tahoma"/>
            <family val="2"/>
          </rPr>
          <t>Solver found a solution. All constraints and optimality conditions are satisfied.</t>
        </r>
      </text>
    </comment>
    <comment ref="K21" authorId="0" shapeId="0" xr:uid="{068E0208-5A5E-48D9-BB74-A509DE8AFF50}">
      <text>
        <r>
          <rPr>
            <sz val="9"/>
            <color indexed="81"/>
            <rFont val="Tahoma"/>
            <family val="2"/>
          </rPr>
          <t>Solver found a solution. All constraints and optimality conditions are satisfied.</t>
        </r>
      </text>
    </comment>
    <comment ref="L21" authorId="0" shapeId="0" xr:uid="{4CD653B2-96A6-48A9-AD68-CA913ECD9807}">
      <text>
        <r>
          <rPr>
            <sz val="9"/>
            <color indexed="81"/>
            <rFont val="Tahoma"/>
            <family val="2"/>
          </rPr>
          <t>Solver found a solution. All constraints and optimality conditions are satisfied.</t>
        </r>
      </text>
    </comment>
    <comment ref="M21" authorId="0" shapeId="0" xr:uid="{C9FFF742-7D3A-4A83-9F2B-EEB1F4248CC2}">
      <text>
        <r>
          <rPr>
            <sz val="9"/>
            <color indexed="81"/>
            <rFont val="Tahoma"/>
            <family val="2"/>
          </rPr>
          <t>Solver found a solution. All constraints and optimality conditions are satisfied.</t>
        </r>
      </text>
    </comment>
    <comment ref="N21" authorId="0" shapeId="0" xr:uid="{B1B17500-F54E-488A-8DFE-08CFCCE9A712}">
      <text>
        <r>
          <rPr>
            <sz val="9"/>
            <color indexed="81"/>
            <rFont val="Tahoma"/>
            <family val="2"/>
          </rPr>
          <t>Solver found a solution. All constraints and optimality conditions are satisfied.</t>
        </r>
      </text>
    </comment>
    <comment ref="O21" authorId="0" shapeId="0" xr:uid="{0C07D628-9D10-42FA-A829-35A18EF8B512}">
      <text>
        <r>
          <rPr>
            <sz val="9"/>
            <color indexed="81"/>
            <rFont val="Tahoma"/>
            <family val="2"/>
          </rPr>
          <t>Solver found a solution. All constraints and optimality conditions are satisfied.</t>
        </r>
      </text>
    </comment>
    <comment ref="P21" authorId="0" shapeId="0" xr:uid="{54D11B3E-501C-469B-A988-02E00CD6BD2E}">
      <text>
        <r>
          <rPr>
            <sz val="9"/>
            <color indexed="81"/>
            <rFont val="Tahoma"/>
            <family val="2"/>
          </rPr>
          <t>Solver found a solution. All constraints and optimality conditions are satisfied.</t>
        </r>
      </text>
    </comment>
    <comment ref="Q21" authorId="0" shapeId="0" xr:uid="{21B777E9-4538-44E7-B7AF-66A1FFDC24AF}">
      <text>
        <r>
          <rPr>
            <sz val="9"/>
            <color indexed="81"/>
            <rFont val="Tahoma"/>
            <family val="2"/>
          </rPr>
          <t>Solver found a solution. All constraints and optimality conditions are satisfied.</t>
        </r>
      </text>
    </comment>
    <comment ref="R21" authorId="0" shapeId="0" xr:uid="{303718BA-8069-4EC2-8A56-48D323BB2255}">
      <text>
        <r>
          <rPr>
            <sz val="9"/>
            <color indexed="81"/>
            <rFont val="Tahoma"/>
            <family val="2"/>
          </rPr>
          <t>Solver found a solution. All constraints and optimality conditions are satisfied.</t>
        </r>
      </text>
    </comment>
    <comment ref="S21" authorId="0" shapeId="0" xr:uid="{BC1891DF-85B9-4F90-B91A-BEA12E18D7E3}">
      <text>
        <r>
          <rPr>
            <sz val="9"/>
            <color indexed="81"/>
            <rFont val="Tahoma"/>
            <family val="2"/>
          </rPr>
          <t>Solver found a solution. All constraints and optimality conditions are satisfied.</t>
        </r>
      </text>
    </comment>
    <comment ref="T21" authorId="0" shapeId="0" xr:uid="{DE82FBD3-3E50-4170-959B-2EDF00B20CCE}">
      <text>
        <r>
          <rPr>
            <sz val="9"/>
            <color indexed="81"/>
            <rFont val="Tahoma"/>
            <family val="2"/>
          </rPr>
          <t>Solver found a solution. All constraints and optimality conditions are satisfied.</t>
        </r>
      </text>
    </comment>
    <comment ref="U21" authorId="0" shapeId="0" xr:uid="{073E5CB5-573C-401F-8416-5F768C37CD7B}">
      <text>
        <r>
          <rPr>
            <sz val="9"/>
            <color indexed="81"/>
            <rFont val="Tahoma"/>
            <family val="2"/>
          </rPr>
          <t>Solver found a solution. All constraints and optimality conditions are satisfied.</t>
        </r>
      </text>
    </comment>
    <comment ref="V21" authorId="0" shapeId="0" xr:uid="{57791B05-9C01-4A13-B033-EDDFDCEFFBB6}">
      <text>
        <r>
          <rPr>
            <sz val="9"/>
            <color indexed="81"/>
            <rFont val="Tahoma"/>
            <family val="2"/>
          </rPr>
          <t>Solver found a solution. All constraints and optimality conditions are satisfied.</t>
        </r>
      </text>
    </comment>
    <comment ref="B22" authorId="0" shapeId="0" xr:uid="{685093DC-63E2-4054-9272-71D4F626A745}">
      <text>
        <r>
          <rPr>
            <sz val="9"/>
            <color indexed="81"/>
            <rFont val="Tahoma"/>
            <family val="2"/>
          </rPr>
          <t>Solver found an integer solution within tolerance. All constraints are satisfied.</t>
        </r>
      </text>
    </comment>
    <comment ref="C22" authorId="0" shapeId="0" xr:uid="{55A67208-792A-4BBA-81BE-C1ECEE185194}">
      <text>
        <r>
          <rPr>
            <sz val="9"/>
            <color indexed="81"/>
            <rFont val="Tahoma"/>
            <family val="2"/>
          </rPr>
          <t>Solver found an integer solution within tolerance. All constraints are satisfied.</t>
        </r>
      </text>
    </comment>
    <comment ref="D22" authorId="0" shapeId="0" xr:uid="{76CEDCF4-5316-4EE6-94C5-C4A7F777FF08}">
      <text>
        <r>
          <rPr>
            <sz val="9"/>
            <color indexed="81"/>
            <rFont val="Tahoma"/>
            <family val="2"/>
          </rPr>
          <t>Solver found an integer solution within tolerance. All constraints are satisfied.</t>
        </r>
      </text>
    </comment>
    <comment ref="E22" authorId="0" shapeId="0" xr:uid="{597F4016-D487-4786-B91C-1C404BEA7906}">
      <text>
        <r>
          <rPr>
            <sz val="9"/>
            <color indexed="81"/>
            <rFont val="Tahoma"/>
            <family val="2"/>
          </rPr>
          <t>Solver found an integer solution within tolerance. All constraints are satisfied.</t>
        </r>
      </text>
    </comment>
    <comment ref="F22" authorId="0" shapeId="0" xr:uid="{B60CBC85-3758-43A9-9904-0AE5CEF018DD}">
      <text>
        <r>
          <rPr>
            <sz val="9"/>
            <color indexed="81"/>
            <rFont val="Tahoma"/>
            <family val="2"/>
          </rPr>
          <t>Solver found a solution. All constraints and optimality conditions are satisfied.</t>
        </r>
      </text>
    </comment>
    <comment ref="G22" authorId="0" shapeId="0" xr:uid="{A463BF35-D8C5-458E-8751-AAD4110DF216}">
      <text>
        <r>
          <rPr>
            <sz val="9"/>
            <color indexed="81"/>
            <rFont val="Tahoma"/>
            <family val="2"/>
          </rPr>
          <t>Solver found a solution. All constraints and optimality conditions are satisfied.</t>
        </r>
      </text>
    </comment>
    <comment ref="H22" authorId="0" shapeId="0" xr:uid="{E964A86C-D07F-482C-853A-06618B652E68}">
      <text>
        <r>
          <rPr>
            <sz val="9"/>
            <color indexed="81"/>
            <rFont val="Tahoma"/>
            <family val="2"/>
          </rPr>
          <t>Solver found a solution. All constraints and optimality conditions are satisfied.</t>
        </r>
      </text>
    </comment>
    <comment ref="I22" authorId="0" shapeId="0" xr:uid="{EFCB4A01-AE2E-4BC1-91B1-FBFB44BD2772}">
      <text>
        <r>
          <rPr>
            <sz val="9"/>
            <color indexed="81"/>
            <rFont val="Tahoma"/>
            <family val="2"/>
          </rPr>
          <t>Solver found a solution. All constraints and optimality conditions are satisfied.</t>
        </r>
      </text>
    </comment>
    <comment ref="J22" authorId="0" shapeId="0" xr:uid="{28BF8A31-4B57-4058-BEA8-EAF4AB57ADB6}">
      <text>
        <r>
          <rPr>
            <sz val="9"/>
            <color indexed="81"/>
            <rFont val="Tahoma"/>
            <family val="2"/>
          </rPr>
          <t>Solver found a solution. All constraints and optimality conditions are satisfied.</t>
        </r>
      </text>
    </comment>
    <comment ref="K22" authorId="0" shapeId="0" xr:uid="{9B195CB0-81BC-4335-94A2-21ADD93645F2}">
      <text>
        <r>
          <rPr>
            <sz val="9"/>
            <color indexed="81"/>
            <rFont val="Tahoma"/>
            <family val="2"/>
          </rPr>
          <t>Solver found a solution. All constraints and optimality conditions are satisfied.</t>
        </r>
      </text>
    </comment>
    <comment ref="L22" authorId="0" shapeId="0" xr:uid="{D863AE93-C3B8-4677-B3DF-C5D80DF614F7}">
      <text>
        <r>
          <rPr>
            <sz val="9"/>
            <color indexed="81"/>
            <rFont val="Tahoma"/>
            <family val="2"/>
          </rPr>
          <t>Solver found a solution. All constraints and optimality conditions are satisfied.</t>
        </r>
      </text>
    </comment>
    <comment ref="M22" authorId="0" shapeId="0" xr:uid="{21D68DB8-9897-47CE-A629-60CF9958EA28}">
      <text>
        <r>
          <rPr>
            <sz val="9"/>
            <color indexed="81"/>
            <rFont val="Tahoma"/>
            <family val="2"/>
          </rPr>
          <t>Solver found a solution. All constraints and optimality conditions are satisfied.</t>
        </r>
      </text>
    </comment>
    <comment ref="N22" authorId="0" shapeId="0" xr:uid="{96BEEF0A-56B6-441D-AFF7-74510D6A8A15}">
      <text>
        <r>
          <rPr>
            <sz val="9"/>
            <color indexed="81"/>
            <rFont val="Tahoma"/>
            <family val="2"/>
          </rPr>
          <t>Solver found a solution. All constraints and optimality conditions are satisfied.</t>
        </r>
      </text>
    </comment>
    <comment ref="O22" authorId="0" shapeId="0" xr:uid="{BF698BF2-DA15-4C9B-8B53-8C10D2E09F9C}">
      <text>
        <r>
          <rPr>
            <sz val="9"/>
            <color indexed="81"/>
            <rFont val="Tahoma"/>
            <family val="2"/>
          </rPr>
          <t>Solver found a solution. All constraints and optimality conditions are satisfied.</t>
        </r>
      </text>
    </comment>
    <comment ref="P22" authorId="0" shapeId="0" xr:uid="{415F17DC-031E-47BB-92F0-60662BBA8E08}">
      <text>
        <r>
          <rPr>
            <sz val="9"/>
            <color indexed="81"/>
            <rFont val="Tahoma"/>
            <family val="2"/>
          </rPr>
          <t>Solver found a solution. All constraints and optimality conditions are satisfied.</t>
        </r>
      </text>
    </comment>
    <comment ref="Q22" authorId="0" shapeId="0" xr:uid="{DCE94B71-17CC-4005-8BC6-764296EB139E}">
      <text>
        <r>
          <rPr>
            <sz val="9"/>
            <color indexed="81"/>
            <rFont val="Tahoma"/>
            <family val="2"/>
          </rPr>
          <t>Solver found a solution. All constraints and optimality conditions are satisfied.</t>
        </r>
      </text>
    </comment>
    <comment ref="R22" authorId="0" shapeId="0" xr:uid="{AE0322BF-31E5-4007-B775-DDB7158077D3}">
      <text>
        <r>
          <rPr>
            <sz val="9"/>
            <color indexed="81"/>
            <rFont val="Tahoma"/>
            <family val="2"/>
          </rPr>
          <t>Solver found a solution. All constraints and optimality conditions are satisfied.</t>
        </r>
      </text>
    </comment>
    <comment ref="S22" authorId="0" shapeId="0" xr:uid="{B52EE781-12C8-4963-863B-0B79D55D1712}">
      <text>
        <r>
          <rPr>
            <sz val="9"/>
            <color indexed="81"/>
            <rFont val="Tahoma"/>
            <family val="2"/>
          </rPr>
          <t>Solver found a solution. All constraints and optimality conditions are satisfied.</t>
        </r>
      </text>
    </comment>
    <comment ref="T22" authorId="0" shapeId="0" xr:uid="{F91C8014-8718-4A6D-8EA6-0D378154773B}">
      <text>
        <r>
          <rPr>
            <sz val="9"/>
            <color indexed="81"/>
            <rFont val="Tahoma"/>
            <family val="2"/>
          </rPr>
          <t>Solver found a solution. All constraints and optimality conditions are satisfied.</t>
        </r>
      </text>
    </comment>
    <comment ref="U22" authorId="0" shapeId="0" xr:uid="{1E04F37A-CE98-4CE0-906F-3E435DD8FA7E}">
      <text>
        <r>
          <rPr>
            <sz val="9"/>
            <color indexed="81"/>
            <rFont val="Tahoma"/>
            <family val="2"/>
          </rPr>
          <t>Solver found a solution. All constraints and optimality conditions are satisfied.</t>
        </r>
      </text>
    </comment>
    <comment ref="V22" authorId="0" shapeId="0" xr:uid="{1D6B4A39-0A14-4B34-AC5F-8F184C0176E4}">
      <text>
        <r>
          <rPr>
            <sz val="9"/>
            <color indexed="81"/>
            <rFont val="Tahoma"/>
            <family val="2"/>
          </rPr>
          <t>Solver found a solution. All constraints and optimality conditions are satisfied.</t>
        </r>
      </text>
    </comment>
    <comment ref="B23" authorId="0" shapeId="0" xr:uid="{C03F9453-7487-4AE2-8075-2B9EFA052311}">
      <text>
        <r>
          <rPr>
            <sz val="9"/>
            <color indexed="81"/>
            <rFont val="Tahoma"/>
            <family val="2"/>
          </rPr>
          <t>Solver found an integer solution within tolerance. All constraints are satisfied.</t>
        </r>
      </text>
    </comment>
    <comment ref="C23" authorId="0" shapeId="0" xr:uid="{AA6EFA40-5770-4332-8EA5-AE3DB7AD1057}">
      <text>
        <r>
          <rPr>
            <sz val="9"/>
            <color indexed="81"/>
            <rFont val="Tahoma"/>
            <family val="2"/>
          </rPr>
          <t>Solver found an integer solution within tolerance. All constraints are satisfied.</t>
        </r>
      </text>
    </comment>
    <comment ref="D23" authorId="0" shapeId="0" xr:uid="{58D5D215-41FC-4FC2-9E4C-30128FDCD69F}">
      <text>
        <r>
          <rPr>
            <sz val="9"/>
            <color indexed="81"/>
            <rFont val="Tahoma"/>
            <family val="2"/>
          </rPr>
          <t>Solver found an integer solution within tolerance. All constraints are satisfied.</t>
        </r>
      </text>
    </comment>
    <comment ref="E23" authorId="0" shapeId="0" xr:uid="{7BB2CC85-4B31-44B2-8EF2-3F5169124592}">
      <text>
        <r>
          <rPr>
            <sz val="9"/>
            <color indexed="81"/>
            <rFont val="Tahoma"/>
            <family val="2"/>
          </rPr>
          <t>Solver found an integer solution within tolerance. All constraints are satisfied.</t>
        </r>
      </text>
    </comment>
    <comment ref="F23" authorId="0" shapeId="0" xr:uid="{91CD8595-4CDF-4FC8-97BA-ABD2064BB914}">
      <text>
        <r>
          <rPr>
            <sz val="9"/>
            <color indexed="81"/>
            <rFont val="Tahoma"/>
            <family val="2"/>
          </rPr>
          <t>Solver found a solution. All constraints and optimality conditions are satisfied.</t>
        </r>
      </text>
    </comment>
    <comment ref="G23" authorId="0" shapeId="0" xr:uid="{8FE16966-30FD-41B0-9EEF-0DB3AB941578}">
      <text>
        <r>
          <rPr>
            <sz val="9"/>
            <color indexed="81"/>
            <rFont val="Tahoma"/>
            <family val="2"/>
          </rPr>
          <t>Solver found a solution. All constraints and optimality conditions are satisfied.</t>
        </r>
      </text>
    </comment>
    <comment ref="H23" authorId="0" shapeId="0" xr:uid="{013B738D-8C59-42C9-85FE-615DCD033106}">
      <text>
        <r>
          <rPr>
            <sz val="9"/>
            <color indexed="81"/>
            <rFont val="Tahoma"/>
            <family val="2"/>
          </rPr>
          <t>Solver found a solution. All constraints and optimality conditions are satisfied.</t>
        </r>
      </text>
    </comment>
    <comment ref="I23" authorId="0" shapeId="0" xr:uid="{365D4615-420E-48C8-99A1-F9DEC1A3527F}">
      <text>
        <r>
          <rPr>
            <sz val="9"/>
            <color indexed="81"/>
            <rFont val="Tahoma"/>
            <family val="2"/>
          </rPr>
          <t>Solver found a solution. All constraints and optimality conditions are satisfied.</t>
        </r>
      </text>
    </comment>
    <comment ref="J23" authorId="0" shapeId="0" xr:uid="{A23C1636-8AB0-4B38-94E4-1A121F0483D7}">
      <text>
        <r>
          <rPr>
            <sz val="9"/>
            <color indexed="81"/>
            <rFont val="Tahoma"/>
            <family val="2"/>
          </rPr>
          <t>Solver found a solution. All constraints and optimality conditions are satisfied.</t>
        </r>
      </text>
    </comment>
    <comment ref="K23" authorId="0" shapeId="0" xr:uid="{23979A29-3B7D-4CBD-B00C-678378CD1C56}">
      <text>
        <r>
          <rPr>
            <sz val="9"/>
            <color indexed="81"/>
            <rFont val="Tahoma"/>
            <family val="2"/>
          </rPr>
          <t>Solver found a solution. All constraints and optimality conditions are satisfied.</t>
        </r>
      </text>
    </comment>
    <comment ref="L23" authorId="0" shapeId="0" xr:uid="{A593B440-6EEC-4AB8-A199-D86D9A940FAA}">
      <text>
        <r>
          <rPr>
            <sz val="9"/>
            <color indexed="81"/>
            <rFont val="Tahoma"/>
            <family val="2"/>
          </rPr>
          <t>Solver found a solution. All constraints and optimality conditions are satisfied.</t>
        </r>
      </text>
    </comment>
    <comment ref="M23" authorId="0" shapeId="0" xr:uid="{A070C629-C4AF-469A-AAE8-0900DF100AB4}">
      <text>
        <r>
          <rPr>
            <sz val="9"/>
            <color indexed="81"/>
            <rFont val="Tahoma"/>
            <family val="2"/>
          </rPr>
          <t>Solver found a solution. All constraints and optimality conditions are satisfied.</t>
        </r>
      </text>
    </comment>
    <comment ref="N23" authorId="0" shapeId="0" xr:uid="{2DB8D0E3-698A-40AD-9F55-13917FD854B5}">
      <text>
        <r>
          <rPr>
            <sz val="9"/>
            <color indexed="81"/>
            <rFont val="Tahoma"/>
            <family val="2"/>
          </rPr>
          <t>Solver found a solution. All constraints and optimality conditions are satisfied.</t>
        </r>
      </text>
    </comment>
    <comment ref="O23" authorId="0" shapeId="0" xr:uid="{CF763791-EB1C-46A1-856F-59AC25A6CC57}">
      <text>
        <r>
          <rPr>
            <sz val="9"/>
            <color indexed="81"/>
            <rFont val="Tahoma"/>
            <family val="2"/>
          </rPr>
          <t>Solver found a solution. All constraints and optimality conditions are satisfied.</t>
        </r>
      </text>
    </comment>
    <comment ref="P23" authorId="0" shapeId="0" xr:uid="{473C4DE4-7AF0-4F92-B006-8548287978DE}">
      <text>
        <r>
          <rPr>
            <sz val="9"/>
            <color indexed="81"/>
            <rFont val="Tahoma"/>
            <family val="2"/>
          </rPr>
          <t>Solver found a solution. All constraints and optimality conditions are satisfied.</t>
        </r>
      </text>
    </comment>
    <comment ref="Q23" authorId="0" shapeId="0" xr:uid="{4689826C-82B9-47E2-847C-4EB36C9761ED}">
      <text>
        <r>
          <rPr>
            <sz val="9"/>
            <color indexed="81"/>
            <rFont val="Tahoma"/>
            <family val="2"/>
          </rPr>
          <t>Solver found a solution. All constraints and optimality conditions are satisfied.</t>
        </r>
      </text>
    </comment>
    <comment ref="R23" authorId="0" shapeId="0" xr:uid="{8B604E99-9BB0-4899-A8BF-83B1D2BBCB7D}">
      <text>
        <r>
          <rPr>
            <sz val="9"/>
            <color indexed="81"/>
            <rFont val="Tahoma"/>
            <family val="2"/>
          </rPr>
          <t>Solver found a solution. All constraints and optimality conditions are satisfied.</t>
        </r>
      </text>
    </comment>
    <comment ref="S23" authorId="0" shapeId="0" xr:uid="{928FDFF1-1CB9-444F-BEF9-4F5C3DA99B4E}">
      <text>
        <r>
          <rPr>
            <sz val="9"/>
            <color indexed="81"/>
            <rFont val="Tahoma"/>
            <family val="2"/>
          </rPr>
          <t>Solver found a solution. All constraints and optimality conditions are satisfied.</t>
        </r>
      </text>
    </comment>
    <comment ref="T23" authorId="0" shapeId="0" xr:uid="{B6BB5008-EAD5-4E9D-9FAD-62E07571B362}">
      <text>
        <r>
          <rPr>
            <sz val="9"/>
            <color indexed="81"/>
            <rFont val="Tahoma"/>
            <family val="2"/>
          </rPr>
          <t>Solver found a solution. All constraints and optimality conditions are satisfied.</t>
        </r>
      </text>
    </comment>
    <comment ref="U23" authorId="0" shapeId="0" xr:uid="{8B3D91D7-3BF1-406C-A8B8-C23B49B1DBF2}">
      <text>
        <r>
          <rPr>
            <sz val="9"/>
            <color indexed="81"/>
            <rFont val="Tahoma"/>
            <family val="2"/>
          </rPr>
          <t>Solver found a solution. All constraints and optimality conditions are satisfied.</t>
        </r>
      </text>
    </comment>
    <comment ref="V23" authorId="0" shapeId="0" xr:uid="{896E8961-E2FD-4B84-AC00-9290A0B385BA}">
      <text>
        <r>
          <rPr>
            <sz val="9"/>
            <color indexed="81"/>
            <rFont val="Tahoma"/>
            <family val="2"/>
          </rPr>
          <t>Solver found a solution. All constraints and optimality conditions are satisfied.</t>
        </r>
      </text>
    </comment>
    <comment ref="B24" authorId="0" shapeId="0" xr:uid="{C23EACC1-D75D-4B43-8FB8-6BCF9339D04C}">
      <text>
        <r>
          <rPr>
            <sz val="9"/>
            <color indexed="81"/>
            <rFont val="Tahoma"/>
            <family val="2"/>
          </rPr>
          <t>Solver found an integer solution within tolerance. All constraints are satisfied.</t>
        </r>
      </text>
    </comment>
    <comment ref="C24" authorId="0" shapeId="0" xr:uid="{B23680A3-C7EA-46F2-BB7E-CB8B628BC63D}">
      <text>
        <r>
          <rPr>
            <sz val="9"/>
            <color indexed="81"/>
            <rFont val="Tahoma"/>
            <family val="2"/>
          </rPr>
          <t>Solver found an integer solution within tolerance. All constraints are satisfied.</t>
        </r>
      </text>
    </comment>
    <comment ref="D24" authorId="0" shapeId="0" xr:uid="{7E18C141-68C5-44DC-9594-D2C14E8E42CF}">
      <text>
        <r>
          <rPr>
            <sz val="9"/>
            <color indexed="81"/>
            <rFont val="Tahoma"/>
            <family val="2"/>
          </rPr>
          <t>Solver found an integer solution within tolerance. All constraints are satisfied.</t>
        </r>
      </text>
    </comment>
    <comment ref="E24" authorId="0" shapeId="0" xr:uid="{683DDFED-F7B1-4246-A14F-72EC4F24AB37}">
      <text>
        <r>
          <rPr>
            <sz val="9"/>
            <color indexed="81"/>
            <rFont val="Tahoma"/>
            <family val="2"/>
          </rPr>
          <t>Solver found an integer solution within tolerance. All constraints are satisfied.</t>
        </r>
      </text>
    </comment>
    <comment ref="F24" authorId="0" shapeId="0" xr:uid="{9A1BEA4D-3F6B-400D-B05B-79677E653A00}">
      <text>
        <r>
          <rPr>
            <sz val="9"/>
            <color indexed="81"/>
            <rFont val="Tahoma"/>
            <family val="2"/>
          </rPr>
          <t>Solver found a solution. All constraints and optimality conditions are satisfied.</t>
        </r>
      </text>
    </comment>
    <comment ref="G24" authorId="0" shapeId="0" xr:uid="{9D48E080-4157-4CFD-8321-8690B00E7BBB}">
      <text>
        <r>
          <rPr>
            <sz val="9"/>
            <color indexed="81"/>
            <rFont val="Tahoma"/>
            <family val="2"/>
          </rPr>
          <t>Solver found a solution. All constraints and optimality conditions are satisfied.</t>
        </r>
      </text>
    </comment>
    <comment ref="H24" authorId="0" shapeId="0" xr:uid="{274CF306-A950-47C7-A48F-0CF0520230D6}">
      <text>
        <r>
          <rPr>
            <sz val="9"/>
            <color indexed="81"/>
            <rFont val="Tahoma"/>
            <family val="2"/>
          </rPr>
          <t>Solver found a solution. All constraints and optimality conditions are satisfied.</t>
        </r>
      </text>
    </comment>
    <comment ref="I24" authorId="0" shapeId="0" xr:uid="{387C521F-32A0-4165-9B75-1CD37D05309F}">
      <text>
        <r>
          <rPr>
            <sz val="9"/>
            <color indexed="81"/>
            <rFont val="Tahoma"/>
            <family val="2"/>
          </rPr>
          <t>Solver found a solution. All constraints and optimality conditions are satisfied.</t>
        </r>
      </text>
    </comment>
    <comment ref="J24" authorId="0" shapeId="0" xr:uid="{5DD00D55-F550-48B2-9EAC-226B19F902D2}">
      <text>
        <r>
          <rPr>
            <sz val="9"/>
            <color indexed="81"/>
            <rFont val="Tahoma"/>
            <family val="2"/>
          </rPr>
          <t>Solver found a solution. All constraints and optimality conditions are satisfied.</t>
        </r>
      </text>
    </comment>
    <comment ref="K24" authorId="0" shapeId="0" xr:uid="{0633DB8C-4010-4894-BD15-F92E6F06DCD3}">
      <text>
        <r>
          <rPr>
            <sz val="9"/>
            <color indexed="81"/>
            <rFont val="Tahoma"/>
            <family val="2"/>
          </rPr>
          <t>Solver found a solution. All constraints and optimality conditions are satisfied.</t>
        </r>
      </text>
    </comment>
    <comment ref="L24" authorId="0" shapeId="0" xr:uid="{DD1CFD3E-D056-4D0C-A006-3175DAB97B65}">
      <text>
        <r>
          <rPr>
            <sz val="9"/>
            <color indexed="81"/>
            <rFont val="Tahoma"/>
            <family val="2"/>
          </rPr>
          <t>Solver found a solution. All constraints and optimality conditions are satisfied.</t>
        </r>
      </text>
    </comment>
    <comment ref="M24" authorId="0" shapeId="0" xr:uid="{CF1C7A58-03B2-45AC-B93A-50019760F5BF}">
      <text>
        <r>
          <rPr>
            <sz val="9"/>
            <color indexed="81"/>
            <rFont val="Tahoma"/>
            <family val="2"/>
          </rPr>
          <t>Solver found a solution. All constraints and optimality conditions are satisfied.</t>
        </r>
      </text>
    </comment>
    <comment ref="N24" authorId="0" shapeId="0" xr:uid="{1B2A2446-BF5D-488E-AD03-647D72C94FE1}">
      <text>
        <r>
          <rPr>
            <sz val="9"/>
            <color indexed="81"/>
            <rFont val="Tahoma"/>
            <family val="2"/>
          </rPr>
          <t>Solver found a solution. All constraints and optimality conditions are satisfied.</t>
        </r>
      </text>
    </comment>
    <comment ref="O24" authorId="0" shapeId="0" xr:uid="{38D43FA3-2A33-481C-AFC1-2D7F416961DB}">
      <text>
        <r>
          <rPr>
            <sz val="9"/>
            <color indexed="81"/>
            <rFont val="Tahoma"/>
            <family val="2"/>
          </rPr>
          <t>Solver found a solution. All constraints and optimality conditions are satisfied.</t>
        </r>
      </text>
    </comment>
    <comment ref="P24" authorId="0" shapeId="0" xr:uid="{248C36DE-F830-49BB-9AFE-574769A8B815}">
      <text>
        <r>
          <rPr>
            <sz val="9"/>
            <color indexed="81"/>
            <rFont val="Tahoma"/>
            <family val="2"/>
          </rPr>
          <t>Solver found a solution. All constraints and optimality conditions are satisfied.</t>
        </r>
      </text>
    </comment>
    <comment ref="Q24" authorId="0" shapeId="0" xr:uid="{F9CD0D9D-D91B-4974-9EF6-CE4DE49F8BBC}">
      <text>
        <r>
          <rPr>
            <sz val="9"/>
            <color indexed="81"/>
            <rFont val="Tahoma"/>
            <family val="2"/>
          </rPr>
          <t>Solver found a solution. All constraints and optimality conditions are satisfied.</t>
        </r>
      </text>
    </comment>
    <comment ref="R24" authorId="0" shapeId="0" xr:uid="{42CE1D1D-4419-4EFE-AA2E-0A8242DB0990}">
      <text>
        <r>
          <rPr>
            <sz val="9"/>
            <color indexed="81"/>
            <rFont val="Tahoma"/>
            <family val="2"/>
          </rPr>
          <t>Solver found a solution. All constraints and optimality conditions are satisfied.</t>
        </r>
      </text>
    </comment>
    <comment ref="S24" authorId="0" shapeId="0" xr:uid="{8A90B805-3335-4E77-A942-4A907F26EA4A}">
      <text>
        <r>
          <rPr>
            <sz val="9"/>
            <color indexed="81"/>
            <rFont val="Tahoma"/>
            <family val="2"/>
          </rPr>
          <t>Solver found a solution. All constraints and optimality conditions are satisfied.</t>
        </r>
      </text>
    </comment>
    <comment ref="T24" authorId="0" shapeId="0" xr:uid="{4F13671D-1E5F-4D0A-BB66-969EDE9E78E8}">
      <text>
        <r>
          <rPr>
            <sz val="9"/>
            <color indexed="81"/>
            <rFont val="Tahoma"/>
            <family val="2"/>
          </rPr>
          <t>Solver found a solution. All constraints and optimality conditions are satisfied.</t>
        </r>
      </text>
    </comment>
    <comment ref="U24" authorId="0" shapeId="0" xr:uid="{4E464B8A-027C-4744-81D9-4D873098EC4D}">
      <text>
        <r>
          <rPr>
            <sz val="9"/>
            <color indexed="81"/>
            <rFont val="Tahoma"/>
            <family val="2"/>
          </rPr>
          <t>Solver found a solution. All constraints and optimality conditions are satisfied.</t>
        </r>
      </text>
    </comment>
    <comment ref="V24" authorId="0" shapeId="0" xr:uid="{D0BB2324-EF07-4A94-A8DA-7741F778C42F}">
      <text>
        <r>
          <rPr>
            <sz val="9"/>
            <color indexed="81"/>
            <rFont val="Tahoma"/>
            <family val="2"/>
          </rPr>
          <t>Solver found a solution. All constraints and optimality conditions are satisfied.</t>
        </r>
      </text>
    </comment>
    <comment ref="B25" authorId="0" shapeId="0" xr:uid="{DFF2950F-7739-4782-B90C-F7BC1FD15FB3}">
      <text>
        <r>
          <rPr>
            <sz val="9"/>
            <color indexed="81"/>
            <rFont val="Tahoma"/>
            <family val="2"/>
          </rPr>
          <t>Solver found an integer solution within tolerance. All constraints are satisfied.</t>
        </r>
      </text>
    </comment>
    <comment ref="C25" authorId="0" shapeId="0" xr:uid="{4DBD6CA4-B975-4A8B-A685-F81FA0716D56}">
      <text>
        <r>
          <rPr>
            <sz val="9"/>
            <color indexed="81"/>
            <rFont val="Tahoma"/>
            <family val="2"/>
          </rPr>
          <t>Solver found an integer solution within tolerance. All constraints are satisfied.</t>
        </r>
      </text>
    </comment>
    <comment ref="D25" authorId="0" shapeId="0" xr:uid="{2AF376FF-3B3E-4AC0-9FE4-1437016DF458}">
      <text>
        <r>
          <rPr>
            <sz val="9"/>
            <color indexed="81"/>
            <rFont val="Tahoma"/>
            <family val="2"/>
          </rPr>
          <t>Solver found an integer solution within tolerance. All constraints are satisfied.</t>
        </r>
      </text>
    </comment>
    <comment ref="E25" authorId="0" shapeId="0" xr:uid="{B4EC0A40-D3A4-43F1-AFCE-C7603373F054}">
      <text>
        <r>
          <rPr>
            <sz val="9"/>
            <color indexed="81"/>
            <rFont val="Tahoma"/>
            <family val="2"/>
          </rPr>
          <t>Solver found an integer solution within tolerance. All constraints are satisfied.</t>
        </r>
      </text>
    </comment>
    <comment ref="F25" authorId="0" shapeId="0" xr:uid="{D4267423-FD0B-4184-B6D9-3B7041141EBE}">
      <text>
        <r>
          <rPr>
            <sz val="9"/>
            <color indexed="81"/>
            <rFont val="Tahoma"/>
            <family val="2"/>
          </rPr>
          <t>Solver found a solution. All constraints and optimality conditions are satisfied.</t>
        </r>
      </text>
    </comment>
    <comment ref="G25" authorId="0" shapeId="0" xr:uid="{1472FED1-B323-4EF7-85A7-24C3998E22EE}">
      <text>
        <r>
          <rPr>
            <sz val="9"/>
            <color indexed="81"/>
            <rFont val="Tahoma"/>
            <family val="2"/>
          </rPr>
          <t>Solver found a solution. All constraints and optimality conditions are satisfied.</t>
        </r>
      </text>
    </comment>
    <comment ref="H25" authorId="0" shapeId="0" xr:uid="{2F54553D-9725-4D9A-BC12-CCC3A2A3EB9E}">
      <text>
        <r>
          <rPr>
            <sz val="9"/>
            <color indexed="81"/>
            <rFont val="Tahoma"/>
            <family val="2"/>
          </rPr>
          <t>Solver found a solution. All constraints and optimality conditions are satisfied.</t>
        </r>
      </text>
    </comment>
    <comment ref="I25" authorId="0" shapeId="0" xr:uid="{9F871205-EB57-41AC-8A69-DA351F35C401}">
      <text>
        <r>
          <rPr>
            <sz val="9"/>
            <color indexed="81"/>
            <rFont val="Tahoma"/>
            <family val="2"/>
          </rPr>
          <t>Solver found a solution. All constraints and optimality conditions are satisfied.</t>
        </r>
      </text>
    </comment>
    <comment ref="J25" authorId="0" shapeId="0" xr:uid="{4147279B-50C5-4876-BF3F-93AA1229E558}">
      <text>
        <r>
          <rPr>
            <sz val="9"/>
            <color indexed="81"/>
            <rFont val="Tahoma"/>
            <family val="2"/>
          </rPr>
          <t>Solver found a solution. All constraints and optimality conditions are satisfied.</t>
        </r>
      </text>
    </comment>
    <comment ref="K25" authorId="0" shapeId="0" xr:uid="{92D6D880-C105-468C-8E64-C8B6C65A72D2}">
      <text>
        <r>
          <rPr>
            <sz val="9"/>
            <color indexed="81"/>
            <rFont val="Tahoma"/>
            <family val="2"/>
          </rPr>
          <t>Solver found a solution. All constraints and optimality conditions are satisfied.</t>
        </r>
      </text>
    </comment>
    <comment ref="L25" authorId="0" shapeId="0" xr:uid="{0673E0AD-B908-4224-8419-1ECE58B9D5DF}">
      <text>
        <r>
          <rPr>
            <sz val="9"/>
            <color indexed="81"/>
            <rFont val="Tahoma"/>
            <family val="2"/>
          </rPr>
          <t>Solver found a solution. All constraints and optimality conditions are satisfied.</t>
        </r>
      </text>
    </comment>
    <comment ref="M25" authorId="0" shapeId="0" xr:uid="{AFB87140-F53D-48D0-BE66-A82980FA2E5E}">
      <text>
        <r>
          <rPr>
            <sz val="9"/>
            <color indexed="81"/>
            <rFont val="Tahoma"/>
            <family val="2"/>
          </rPr>
          <t>Solver found a solution. All constraints and optimality conditions are satisfied.</t>
        </r>
      </text>
    </comment>
    <comment ref="N25" authorId="0" shapeId="0" xr:uid="{332ADFDD-4C8D-4F97-A36A-11385C1B9454}">
      <text>
        <r>
          <rPr>
            <sz val="9"/>
            <color indexed="81"/>
            <rFont val="Tahoma"/>
            <family val="2"/>
          </rPr>
          <t>Solver found a solution. All constraints and optimality conditions are satisfied.</t>
        </r>
      </text>
    </comment>
    <comment ref="O25" authorId="0" shapeId="0" xr:uid="{20CD0439-2717-4BE2-836A-1010B745D08B}">
      <text>
        <r>
          <rPr>
            <sz val="9"/>
            <color indexed="81"/>
            <rFont val="Tahoma"/>
            <family val="2"/>
          </rPr>
          <t>Solver found a solution. All constraints and optimality conditions are satisfied.</t>
        </r>
      </text>
    </comment>
    <comment ref="P25" authorId="0" shapeId="0" xr:uid="{5EC38D33-D5E6-40F7-9BA0-686FF6380F97}">
      <text>
        <r>
          <rPr>
            <sz val="9"/>
            <color indexed="81"/>
            <rFont val="Tahoma"/>
            <family val="2"/>
          </rPr>
          <t>Solver found a solution. All constraints and optimality conditions are satisfied.</t>
        </r>
      </text>
    </comment>
    <comment ref="Q25" authorId="0" shapeId="0" xr:uid="{6FEA7913-63C1-426B-B441-1E713E608DBC}">
      <text>
        <r>
          <rPr>
            <sz val="9"/>
            <color indexed="81"/>
            <rFont val="Tahoma"/>
            <family val="2"/>
          </rPr>
          <t>Solver found a solution. All constraints and optimality conditions are satisfied.</t>
        </r>
      </text>
    </comment>
    <comment ref="R25" authorId="0" shapeId="0" xr:uid="{1650CD83-C83D-45CB-B512-D43AF8C79A97}">
      <text>
        <r>
          <rPr>
            <sz val="9"/>
            <color indexed="81"/>
            <rFont val="Tahoma"/>
            <family val="2"/>
          </rPr>
          <t>Solver found a solution. All constraints and optimality conditions are satisfied.</t>
        </r>
      </text>
    </comment>
    <comment ref="S25" authorId="0" shapeId="0" xr:uid="{BAD68F2F-1AE1-4009-B0BF-19339C159E69}">
      <text>
        <r>
          <rPr>
            <sz val="9"/>
            <color indexed="81"/>
            <rFont val="Tahoma"/>
            <family val="2"/>
          </rPr>
          <t>Solver found a solution. All constraints and optimality conditions are satisfied.</t>
        </r>
      </text>
    </comment>
    <comment ref="T25" authorId="0" shapeId="0" xr:uid="{A932ECC5-64E9-4A1A-9BF6-16D4535F320B}">
      <text>
        <r>
          <rPr>
            <sz val="9"/>
            <color indexed="81"/>
            <rFont val="Tahoma"/>
            <family val="2"/>
          </rPr>
          <t>Solver found a solution. All constraints and optimality conditions are satisfied.</t>
        </r>
      </text>
    </comment>
    <comment ref="U25" authorId="0" shapeId="0" xr:uid="{87CF5281-6686-43D6-85BE-B8096907AC10}">
      <text>
        <r>
          <rPr>
            <sz val="9"/>
            <color indexed="81"/>
            <rFont val="Tahoma"/>
            <family val="2"/>
          </rPr>
          <t>Solver found a solution. All constraints and optimality conditions are satisfied.</t>
        </r>
      </text>
    </comment>
    <comment ref="V25" authorId="0" shapeId="0" xr:uid="{1BFB04A7-A6E4-462D-8793-448561C9234C}">
      <text>
        <r>
          <rPr>
            <sz val="9"/>
            <color indexed="81"/>
            <rFont val="Tahoma"/>
            <family val="2"/>
          </rPr>
          <t>Solver found a solution. All constraints and optimality conditions are satisfied.</t>
        </r>
      </text>
    </comment>
    <comment ref="B28" authorId="0" shapeId="0" xr:uid="{E66B93DE-2508-40FE-8B06-B631EB761319}">
      <text>
        <r>
          <rPr>
            <sz val="9"/>
            <color indexed="81"/>
            <rFont val="Tahoma"/>
            <family val="2"/>
          </rPr>
          <t>Solver found a solution. All constraints and optimality conditions are satisfied.</t>
        </r>
      </text>
    </comment>
    <comment ref="C28" authorId="0" shapeId="0" xr:uid="{E4ED78E9-B59C-46D7-8A81-3429CE629BD9}">
      <text>
        <r>
          <rPr>
            <sz val="9"/>
            <color indexed="81"/>
            <rFont val="Tahoma"/>
            <family val="2"/>
          </rPr>
          <t>Solver found a solution. All constraints and optimality conditions are satisfied.</t>
        </r>
      </text>
    </comment>
    <comment ref="D28" authorId="0" shapeId="0" xr:uid="{F9FE0ABA-9CC5-44DE-8027-FAE946144E36}">
      <text>
        <r>
          <rPr>
            <sz val="9"/>
            <color indexed="81"/>
            <rFont val="Tahoma"/>
            <family val="2"/>
          </rPr>
          <t>Solver found a solution. All constraints and optimality conditions are satisfied.</t>
        </r>
      </text>
    </comment>
    <comment ref="E28" authorId="0" shapeId="0" xr:uid="{D27A993D-CF34-4AC0-BBBC-389AD621C221}">
      <text>
        <r>
          <rPr>
            <sz val="9"/>
            <color indexed="81"/>
            <rFont val="Tahoma"/>
            <family val="2"/>
          </rPr>
          <t>Solver found a solution. All constraints and optimality conditions are satisfied.</t>
        </r>
      </text>
    </comment>
    <comment ref="F28" authorId="0" shapeId="0" xr:uid="{F11B48FD-9917-4092-A7AB-FCB3268BAD5D}">
      <text>
        <r>
          <rPr>
            <sz val="9"/>
            <color indexed="81"/>
            <rFont val="Tahoma"/>
            <family val="2"/>
          </rPr>
          <t>Solver found a solution. All constraints and optimality conditions are satisfied.</t>
        </r>
      </text>
    </comment>
    <comment ref="G28" authorId="0" shapeId="0" xr:uid="{53DA6CE4-A6BD-47B9-890D-F481DC540942}">
      <text>
        <r>
          <rPr>
            <sz val="9"/>
            <color indexed="81"/>
            <rFont val="Tahoma"/>
            <family val="2"/>
          </rPr>
          <t>Solver found a solution. All constraints and optimality conditions are satisfied.</t>
        </r>
      </text>
    </comment>
    <comment ref="H28" authorId="0" shapeId="0" xr:uid="{DB2CB84A-A75D-400E-B224-0B23F6CD7701}">
      <text>
        <r>
          <rPr>
            <sz val="9"/>
            <color indexed="81"/>
            <rFont val="Tahoma"/>
            <family val="2"/>
          </rPr>
          <t>Solver found a solution. All constraints and optimality conditions are satisfied.</t>
        </r>
      </text>
    </comment>
    <comment ref="I28" authorId="0" shapeId="0" xr:uid="{0F597225-F92E-4E84-B7CD-B248B0F5FB48}">
      <text>
        <r>
          <rPr>
            <sz val="9"/>
            <color indexed="81"/>
            <rFont val="Tahoma"/>
            <family val="2"/>
          </rPr>
          <t>Solver found a solution. All constraints and optimality conditions are satisfied.</t>
        </r>
      </text>
    </comment>
    <comment ref="J28" authorId="0" shapeId="0" xr:uid="{A586C9FF-CDF6-42BB-A792-A8740490A95A}">
      <text>
        <r>
          <rPr>
            <sz val="9"/>
            <color indexed="81"/>
            <rFont val="Tahoma"/>
            <family val="2"/>
          </rPr>
          <t>Solver found a solution. All constraints and optimality conditions are satisfied.</t>
        </r>
      </text>
    </comment>
    <comment ref="K28" authorId="0" shapeId="0" xr:uid="{9287D6A3-E98C-486F-952B-4AB359FAD48B}">
      <text>
        <r>
          <rPr>
            <sz val="9"/>
            <color indexed="81"/>
            <rFont val="Tahoma"/>
            <family val="2"/>
          </rPr>
          <t>Solver found a solution. All constraints and optimality conditions are satisfied.</t>
        </r>
      </text>
    </comment>
    <comment ref="L28" authorId="0" shapeId="0" xr:uid="{25B83B86-94CD-42AD-97BF-4EAE6C137C7C}">
      <text>
        <r>
          <rPr>
            <sz val="9"/>
            <color indexed="81"/>
            <rFont val="Tahoma"/>
            <family val="2"/>
          </rPr>
          <t>Solver found a solution. All constraints and optimality conditions are satisfied.</t>
        </r>
      </text>
    </comment>
    <comment ref="M28" authorId="0" shapeId="0" xr:uid="{F1355814-CA82-41F6-85EF-819B63C50EA5}">
      <text>
        <r>
          <rPr>
            <sz val="9"/>
            <color indexed="81"/>
            <rFont val="Tahoma"/>
            <family val="2"/>
          </rPr>
          <t>Solver found a solution. All constraints and optimality conditions are satisfied.</t>
        </r>
      </text>
    </comment>
    <comment ref="N28" authorId="0" shapeId="0" xr:uid="{D7CD2C1A-9D2B-4B43-AADC-87527AD7A097}">
      <text>
        <r>
          <rPr>
            <sz val="9"/>
            <color indexed="81"/>
            <rFont val="Tahoma"/>
            <family val="2"/>
          </rPr>
          <t>Solver found a solution. All constraints and optimality conditions are satisfied.</t>
        </r>
      </text>
    </comment>
    <comment ref="O28" authorId="0" shapeId="0" xr:uid="{1A5B9078-0106-400F-BB79-EE85406DABC4}">
      <text>
        <r>
          <rPr>
            <sz val="9"/>
            <color indexed="81"/>
            <rFont val="Tahoma"/>
            <family val="2"/>
          </rPr>
          <t>Solver found a solution. All constraints and optimality conditions are satisfied.</t>
        </r>
      </text>
    </comment>
    <comment ref="P28" authorId="0" shapeId="0" xr:uid="{DB6DE212-1C42-43CB-BBBC-689B09E96C94}">
      <text>
        <r>
          <rPr>
            <sz val="9"/>
            <color indexed="81"/>
            <rFont val="Tahoma"/>
            <family val="2"/>
          </rPr>
          <t>Solver found a solution. All constraints and optimality conditions are satisfied.</t>
        </r>
      </text>
    </comment>
    <comment ref="Q28" authorId="0" shapeId="0" xr:uid="{CFFEB0A1-1938-4C4A-B32A-55D6930870D1}">
      <text>
        <r>
          <rPr>
            <sz val="9"/>
            <color indexed="81"/>
            <rFont val="Tahoma"/>
            <family val="2"/>
          </rPr>
          <t>Solver found a solution. All constraints and optimality conditions are satisfied.</t>
        </r>
      </text>
    </comment>
    <comment ref="R28" authorId="0" shapeId="0" xr:uid="{1712DF08-B418-42E6-8693-A6DC9F0483A3}">
      <text>
        <r>
          <rPr>
            <sz val="9"/>
            <color indexed="81"/>
            <rFont val="Tahoma"/>
            <family val="2"/>
          </rPr>
          <t>Solver found a solution. All constraints and optimality conditions are satisfied.</t>
        </r>
      </text>
    </comment>
    <comment ref="S28" authorId="0" shapeId="0" xr:uid="{E78E16E3-4278-4D0B-8D9D-F8D07602F7E0}">
      <text>
        <r>
          <rPr>
            <sz val="9"/>
            <color indexed="81"/>
            <rFont val="Tahoma"/>
            <family val="2"/>
          </rPr>
          <t>Solver found a solution. All constraints and optimality conditions are satisfied.</t>
        </r>
      </text>
    </comment>
    <comment ref="T28" authorId="0" shapeId="0" xr:uid="{F1DC1097-4148-4DF4-8C8E-8E5AAA98110E}">
      <text>
        <r>
          <rPr>
            <sz val="9"/>
            <color indexed="81"/>
            <rFont val="Tahoma"/>
            <family val="2"/>
          </rPr>
          <t>Solver found a solution. All constraints and optimality conditions are satisfied.</t>
        </r>
      </text>
    </comment>
    <comment ref="U28" authorId="0" shapeId="0" xr:uid="{66BF04F4-9AB3-492B-AF8B-0129732A2AC6}">
      <text>
        <r>
          <rPr>
            <sz val="9"/>
            <color indexed="81"/>
            <rFont val="Tahoma"/>
            <family val="2"/>
          </rPr>
          <t>Solver found a solution. All constraints and optimality conditions are satisfied.</t>
        </r>
      </text>
    </comment>
    <comment ref="V28" authorId="0" shapeId="0" xr:uid="{D30B41EB-CA74-4128-8C12-F2D4D3AB7D25}">
      <text>
        <r>
          <rPr>
            <sz val="9"/>
            <color indexed="81"/>
            <rFont val="Tahoma"/>
            <family val="2"/>
          </rPr>
          <t>Solver found a solution. All constraints and optimality conditions are satisfied.</t>
        </r>
      </text>
    </comment>
    <comment ref="B29" authorId="0" shapeId="0" xr:uid="{2B4A38AE-3307-4764-B0F3-EB601CA029A4}">
      <text>
        <r>
          <rPr>
            <sz val="9"/>
            <color indexed="81"/>
            <rFont val="Tahoma"/>
            <family val="2"/>
          </rPr>
          <t>Solver found a solution. All constraints and optimality conditions are satisfied.</t>
        </r>
      </text>
    </comment>
    <comment ref="C29" authorId="0" shapeId="0" xr:uid="{54A9CD40-A149-4827-8972-997BD5216837}">
      <text>
        <r>
          <rPr>
            <sz val="9"/>
            <color indexed="81"/>
            <rFont val="Tahoma"/>
            <family val="2"/>
          </rPr>
          <t>Solver found a solution. All constraints and optimality conditions are satisfied.</t>
        </r>
      </text>
    </comment>
    <comment ref="D29" authorId="0" shapeId="0" xr:uid="{8A9C6219-9742-47EB-9BF6-53C4512FE291}">
      <text>
        <r>
          <rPr>
            <sz val="9"/>
            <color indexed="81"/>
            <rFont val="Tahoma"/>
            <family val="2"/>
          </rPr>
          <t>Solver found a solution. All constraints and optimality conditions are satisfied.</t>
        </r>
      </text>
    </comment>
    <comment ref="E29" authorId="0" shapeId="0" xr:uid="{E06B23B4-3250-4244-BB6D-650AE7C2B6BA}">
      <text>
        <r>
          <rPr>
            <sz val="9"/>
            <color indexed="81"/>
            <rFont val="Tahoma"/>
            <family val="2"/>
          </rPr>
          <t>Solver found a solution. All constraints and optimality conditions are satisfied.</t>
        </r>
      </text>
    </comment>
    <comment ref="F29" authorId="0" shapeId="0" xr:uid="{5C6D48D7-AFD9-474B-B1C7-04B3A42CD09F}">
      <text>
        <r>
          <rPr>
            <sz val="9"/>
            <color indexed="81"/>
            <rFont val="Tahoma"/>
            <family val="2"/>
          </rPr>
          <t>Solver found a solution. All constraints and optimality conditions are satisfied.</t>
        </r>
      </text>
    </comment>
    <comment ref="G29" authorId="0" shapeId="0" xr:uid="{2495F239-133B-4799-B66B-7CE4C366676C}">
      <text>
        <r>
          <rPr>
            <sz val="9"/>
            <color indexed="81"/>
            <rFont val="Tahoma"/>
            <family val="2"/>
          </rPr>
          <t>Solver found a solution. All constraints and optimality conditions are satisfied.</t>
        </r>
      </text>
    </comment>
    <comment ref="H29" authorId="0" shapeId="0" xr:uid="{14251FD8-3648-4D1E-813C-23506F823A05}">
      <text>
        <r>
          <rPr>
            <sz val="9"/>
            <color indexed="81"/>
            <rFont val="Tahoma"/>
            <family val="2"/>
          </rPr>
          <t>Solver found a solution. All constraints and optimality conditions are satisfied.</t>
        </r>
      </text>
    </comment>
    <comment ref="I29" authorId="0" shapeId="0" xr:uid="{6D119970-ACDC-4F6A-A71A-5DB37BB9CA68}">
      <text>
        <r>
          <rPr>
            <sz val="9"/>
            <color indexed="81"/>
            <rFont val="Tahoma"/>
            <family val="2"/>
          </rPr>
          <t>Solver found a solution. All constraints and optimality conditions are satisfied.</t>
        </r>
      </text>
    </comment>
    <comment ref="J29" authorId="0" shapeId="0" xr:uid="{7D49B8B7-1B58-494C-BB21-861627990989}">
      <text>
        <r>
          <rPr>
            <sz val="9"/>
            <color indexed="81"/>
            <rFont val="Tahoma"/>
            <family val="2"/>
          </rPr>
          <t>Solver found a solution. All constraints and optimality conditions are satisfied.</t>
        </r>
      </text>
    </comment>
    <comment ref="K29" authorId="0" shapeId="0" xr:uid="{4B0A192C-000A-41E2-A88B-73645E9A7E9D}">
      <text>
        <r>
          <rPr>
            <sz val="9"/>
            <color indexed="81"/>
            <rFont val="Tahoma"/>
            <family val="2"/>
          </rPr>
          <t>Solver found a solution. All constraints and optimality conditions are satisfied.</t>
        </r>
      </text>
    </comment>
    <comment ref="L29" authorId="0" shapeId="0" xr:uid="{5CD4006A-D6E9-4C03-9C39-243DAFD791DD}">
      <text>
        <r>
          <rPr>
            <sz val="9"/>
            <color indexed="81"/>
            <rFont val="Tahoma"/>
            <family val="2"/>
          </rPr>
          <t>Solver found a solution. All constraints and optimality conditions are satisfied.</t>
        </r>
      </text>
    </comment>
    <comment ref="M29" authorId="0" shapeId="0" xr:uid="{79ECC174-41E2-494E-B4FE-5A8E9BAC97CC}">
      <text>
        <r>
          <rPr>
            <sz val="9"/>
            <color indexed="81"/>
            <rFont val="Tahoma"/>
            <family val="2"/>
          </rPr>
          <t>Solver found a solution. All constraints and optimality conditions are satisfied.</t>
        </r>
      </text>
    </comment>
    <comment ref="N29" authorId="0" shapeId="0" xr:uid="{78D70DE8-9D86-4907-9683-C5CAEB6A6438}">
      <text>
        <r>
          <rPr>
            <sz val="9"/>
            <color indexed="81"/>
            <rFont val="Tahoma"/>
            <family val="2"/>
          </rPr>
          <t>Solver found a solution. All constraints and optimality conditions are satisfied.</t>
        </r>
      </text>
    </comment>
    <comment ref="O29" authorId="0" shapeId="0" xr:uid="{226FE3DC-897B-409B-BAB7-285A459EBFEF}">
      <text>
        <r>
          <rPr>
            <sz val="9"/>
            <color indexed="81"/>
            <rFont val="Tahoma"/>
            <family val="2"/>
          </rPr>
          <t>Solver found a solution. All constraints and optimality conditions are satisfied.</t>
        </r>
      </text>
    </comment>
    <comment ref="P29" authorId="0" shapeId="0" xr:uid="{B07FBAB9-C89E-4A8A-A14E-F1F6C7EC30C6}">
      <text>
        <r>
          <rPr>
            <sz val="9"/>
            <color indexed="81"/>
            <rFont val="Tahoma"/>
            <family val="2"/>
          </rPr>
          <t>Solver found a solution. All constraints and optimality conditions are satisfied.</t>
        </r>
      </text>
    </comment>
    <comment ref="Q29" authorId="0" shapeId="0" xr:uid="{35641B36-937F-42E5-B84B-D5FE51F70635}">
      <text>
        <r>
          <rPr>
            <sz val="9"/>
            <color indexed="81"/>
            <rFont val="Tahoma"/>
            <family val="2"/>
          </rPr>
          <t>Solver found a solution. All constraints and optimality conditions are satisfied.</t>
        </r>
      </text>
    </comment>
    <comment ref="R29" authorId="0" shapeId="0" xr:uid="{15798AD7-D97C-44C0-9D68-4033B6FD0700}">
      <text>
        <r>
          <rPr>
            <sz val="9"/>
            <color indexed="81"/>
            <rFont val="Tahoma"/>
            <family val="2"/>
          </rPr>
          <t>Solver found a solution. All constraints and optimality conditions are satisfied.</t>
        </r>
      </text>
    </comment>
    <comment ref="S29" authorId="0" shapeId="0" xr:uid="{680B4679-ABBE-447F-9C87-7EFECF0E601D}">
      <text>
        <r>
          <rPr>
            <sz val="9"/>
            <color indexed="81"/>
            <rFont val="Tahoma"/>
            <family val="2"/>
          </rPr>
          <t>Solver found a solution. All constraints and optimality conditions are satisfied.</t>
        </r>
      </text>
    </comment>
    <comment ref="T29" authorId="0" shapeId="0" xr:uid="{06772135-B783-4F54-8AF2-962590CA75B8}">
      <text>
        <r>
          <rPr>
            <sz val="9"/>
            <color indexed="81"/>
            <rFont val="Tahoma"/>
            <family val="2"/>
          </rPr>
          <t>Solver found a solution. All constraints and optimality conditions are satisfied.</t>
        </r>
      </text>
    </comment>
    <comment ref="U29" authorId="0" shapeId="0" xr:uid="{591E881E-C991-4699-A50C-9260E308622F}">
      <text>
        <r>
          <rPr>
            <sz val="9"/>
            <color indexed="81"/>
            <rFont val="Tahoma"/>
            <family val="2"/>
          </rPr>
          <t>Solver found a solution. All constraints and optimality conditions are satisfied.</t>
        </r>
      </text>
    </comment>
    <comment ref="V29" authorId="0" shapeId="0" xr:uid="{B8F01DFE-E83B-43C3-AE43-F39A8B3D45B1}">
      <text>
        <r>
          <rPr>
            <sz val="9"/>
            <color indexed="81"/>
            <rFont val="Tahoma"/>
            <family val="2"/>
          </rPr>
          <t>Solver found a solution. All constraints and optimality conditions are satisfied.</t>
        </r>
      </text>
    </comment>
    <comment ref="B30" authorId="0" shapeId="0" xr:uid="{E7CAC3DE-6EF5-40E4-AC69-C62A3B32FDBE}">
      <text>
        <r>
          <rPr>
            <sz val="9"/>
            <color indexed="81"/>
            <rFont val="Tahoma"/>
            <family val="2"/>
          </rPr>
          <t>Solver found a solution. All constraints and optimality conditions are satisfied.</t>
        </r>
      </text>
    </comment>
    <comment ref="C30" authorId="0" shapeId="0" xr:uid="{582C86CD-97FF-44CD-A50E-D224F294E919}">
      <text>
        <r>
          <rPr>
            <sz val="9"/>
            <color indexed="81"/>
            <rFont val="Tahoma"/>
            <family val="2"/>
          </rPr>
          <t>Solver found a solution. All constraints and optimality conditions are satisfied.</t>
        </r>
      </text>
    </comment>
    <comment ref="D30" authorId="0" shapeId="0" xr:uid="{EFA04EAA-6F07-4611-8008-AAA43E8F2C4B}">
      <text>
        <r>
          <rPr>
            <sz val="9"/>
            <color indexed="81"/>
            <rFont val="Tahoma"/>
            <family val="2"/>
          </rPr>
          <t>Solver found a solution. All constraints and optimality conditions are satisfied.</t>
        </r>
      </text>
    </comment>
    <comment ref="E30" authorId="0" shapeId="0" xr:uid="{52D68698-DDFD-4603-AACD-9202A26EFA80}">
      <text>
        <r>
          <rPr>
            <sz val="9"/>
            <color indexed="81"/>
            <rFont val="Tahoma"/>
            <family val="2"/>
          </rPr>
          <t>Solver found a solution. All constraints and optimality conditions are satisfied.</t>
        </r>
      </text>
    </comment>
    <comment ref="F30" authorId="0" shapeId="0" xr:uid="{7AF99E99-1B5C-4ABC-A459-4510A10B2F0F}">
      <text>
        <r>
          <rPr>
            <sz val="9"/>
            <color indexed="81"/>
            <rFont val="Tahoma"/>
            <family val="2"/>
          </rPr>
          <t>Solver found a solution. All constraints and optimality conditions are satisfied.</t>
        </r>
      </text>
    </comment>
    <comment ref="G30" authorId="0" shapeId="0" xr:uid="{0A7F6AC2-56D0-4912-9F7A-7430FC79BD45}">
      <text>
        <r>
          <rPr>
            <sz val="9"/>
            <color indexed="81"/>
            <rFont val="Tahoma"/>
            <family val="2"/>
          </rPr>
          <t>Solver found a solution. All constraints and optimality conditions are satisfied.</t>
        </r>
      </text>
    </comment>
    <comment ref="H30" authorId="0" shapeId="0" xr:uid="{17F93EB5-8143-4C56-81E9-1408B779ADCF}">
      <text>
        <r>
          <rPr>
            <sz val="9"/>
            <color indexed="81"/>
            <rFont val="Tahoma"/>
            <family val="2"/>
          </rPr>
          <t>Solver found a solution. All constraints and optimality conditions are satisfied.</t>
        </r>
      </text>
    </comment>
    <comment ref="I30" authorId="0" shapeId="0" xr:uid="{E32C4088-3097-4C0A-892F-325F771C5311}">
      <text>
        <r>
          <rPr>
            <sz val="9"/>
            <color indexed="81"/>
            <rFont val="Tahoma"/>
            <family val="2"/>
          </rPr>
          <t>Solver found a solution. All constraints and optimality conditions are satisfied.</t>
        </r>
      </text>
    </comment>
    <comment ref="J30" authorId="0" shapeId="0" xr:uid="{963238FC-5D6E-4E7A-94F7-B9F3F9BC86DA}">
      <text>
        <r>
          <rPr>
            <sz val="9"/>
            <color indexed="81"/>
            <rFont val="Tahoma"/>
            <family val="2"/>
          </rPr>
          <t>Solver found a solution. All constraints and optimality conditions are satisfied.</t>
        </r>
      </text>
    </comment>
    <comment ref="K30" authorId="0" shapeId="0" xr:uid="{1ADD17AF-E41D-470A-82D3-F783192F3DC0}">
      <text>
        <r>
          <rPr>
            <sz val="9"/>
            <color indexed="81"/>
            <rFont val="Tahoma"/>
            <family val="2"/>
          </rPr>
          <t>Solver found a solution. All constraints and optimality conditions are satisfied.</t>
        </r>
      </text>
    </comment>
    <comment ref="L30" authorId="0" shapeId="0" xr:uid="{8D94058A-5130-4CE2-A482-0476CAF5936E}">
      <text>
        <r>
          <rPr>
            <sz val="9"/>
            <color indexed="81"/>
            <rFont val="Tahoma"/>
            <family val="2"/>
          </rPr>
          <t>Solver found a solution. All constraints and optimality conditions are satisfied.</t>
        </r>
      </text>
    </comment>
    <comment ref="M30" authorId="0" shapeId="0" xr:uid="{FF835B7B-81CA-4630-B881-06DB8CD0250E}">
      <text>
        <r>
          <rPr>
            <sz val="9"/>
            <color indexed="81"/>
            <rFont val="Tahoma"/>
            <family val="2"/>
          </rPr>
          <t>Solver found a solution. All constraints and optimality conditions are satisfied.</t>
        </r>
      </text>
    </comment>
    <comment ref="N30" authorId="0" shapeId="0" xr:uid="{76F0DA60-3A5A-4952-B95C-2C6090DD59AC}">
      <text>
        <r>
          <rPr>
            <sz val="9"/>
            <color indexed="81"/>
            <rFont val="Tahoma"/>
            <family val="2"/>
          </rPr>
          <t>Solver found a solution. All constraints and optimality conditions are satisfied.</t>
        </r>
      </text>
    </comment>
    <comment ref="O30" authorId="0" shapeId="0" xr:uid="{B9F755B2-6E51-42FD-BC5D-03732DD05759}">
      <text>
        <r>
          <rPr>
            <sz val="9"/>
            <color indexed="81"/>
            <rFont val="Tahoma"/>
            <family val="2"/>
          </rPr>
          <t>Solver found a solution. All constraints and optimality conditions are satisfied.</t>
        </r>
      </text>
    </comment>
    <comment ref="P30" authorId="0" shapeId="0" xr:uid="{E31424C9-B375-4F79-BE3F-B035257226C8}">
      <text>
        <r>
          <rPr>
            <sz val="9"/>
            <color indexed="81"/>
            <rFont val="Tahoma"/>
            <family val="2"/>
          </rPr>
          <t>Solver found a solution. All constraints and optimality conditions are satisfied.</t>
        </r>
      </text>
    </comment>
    <comment ref="Q30" authorId="0" shapeId="0" xr:uid="{18F78AE2-EBAE-448B-93B1-B6220CD3898E}">
      <text>
        <r>
          <rPr>
            <sz val="9"/>
            <color indexed="81"/>
            <rFont val="Tahoma"/>
            <family val="2"/>
          </rPr>
          <t>Solver found a solution. All constraints and optimality conditions are satisfied.</t>
        </r>
      </text>
    </comment>
    <comment ref="R30" authorId="0" shapeId="0" xr:uid="{0F0C55EC-46D6-4EB6-9036-550A7517EDBB}">
      <text>
        <r>
          <rPr>
            <sz val="9"/>
            <color indexed="81"/>
            <rFont val="Tahoma"/>
            <family val="2"/>
          </rPr>
          <t>Solver found a solution. All constraints and optimality conditions are satisfied.</t>
        </r>
      </text>
    </comment>
    <comment ref="S30" authorId="0" shapeId="0" xr:uid="{423FF098-16BE-40A9-B5D8-47876ABF6316}">
      <text>
        <r>
          <rPr>
            <sz val="9"/>
            <color indexed="81"/>
            <rFont val="Tahoma"/>
            <family val="2"/>
          </rPr>
          <t>Solver found a solution. All constraints and optimality conditions are satisfied.</t>
        </r>
      </text>
    </comment>
    <comment ref="T30" authorId="0" shapeId="0" xr:uid="{71B90E2C-97E5-4231-9EC9-31321FF0FCB6}">
      <text>
        <r>
          <rPr>
            <sz val="9"/>
            <color indexed="81"/>
            <rFont val="Tahoma"/>
            <family val="2"/>
          </rPr>
          <t>Solver found a solution. All constraints and optimality conditions are satisfied.</t>
        </r>
      </text>
    </comment>
    <comment ref="U30" authorId="0" shapeId="0" xr:uid="{43C9C18F-ED67-4C9A-AE63-A29CDEC4BBDC}">
      <text>
        <r>
          <rPr>
            <sz val="9"/>
            <color indexed="81"/>
            <rFont val="Tahoma"/>
            <family val="2"/>
          </rPr>
          <t>Solver found a solution. All constraints and optimality conditions are satisfied.</t>
        </r>
      </text>
    </comment>
    <comment ref="V30" authorId="0" shapeId="0" xr:uid="{1B838A5E-D5A7-4A08-8ED4-1AE5699692DF}">
      <text>
        <r>
          <rPr>
            <sz val="9"/>
            <color indexed="81"/>
            <rFont val="Tahoma"/>
            <family val="2"/>
          </rPr>
          <t>Solver found a solution. All constraints and optimality conditions are satisfied.</t>
        </r>
      </text>
    </comment>
    <comment ref="B31" authorId="0" shapeId="0" xr:uid="{1EC98870-465A-4409-8B24-D3D71EAF56F8}">
      <text>
        <r>
          <rPr>
            <sz val="9"/>
            <color indexed="81"/>
            <rFont val="Tahoma"/>
            <family val="2"/>
          </rPr>
          <t>Solver found a solution. All constraints and optimality conditions are satisfied.</t>
        </r>
      </text>
    </comment>
    <comment ref="C31" authorId="0" shapeId="0" xr:uid="{FC35AB7D-A343-4155-8025-76E572AC084B}">
      <text>
        <r>
          <rPr>
            <sz val="9"/>
            <color indexed="81"/>
            <rFont val="Tahoma"/>
            <family val="2"/>
          </rPr>
          <t>Solver found a solution. All constraints and optimality conditions are satisfied.</t>
        </r>
      </text>
    </comment>
    <comment ref="D31" authorId="0" shapeId="0" xr:uid="{6C74CCB9-2B65-4D0C-83D8-3E2E171FA124}">
      <text>
        <r>
          <rPr>
            <sz val="9"/>
            <color indexed="81"/>
            <rFont val="Tahoma"/>
            <family val="2"/>
          </rPr>
          <t>Solver found a solution. All constraints and optimality conditions are satisfied.</t>
        </r>
      </text>
    </comment>
    <comment ref="E31" authorId="0" shapeId="0" xr:uid="{D60B9AC9-B197-41B7-A439-B9BD626E401E}">
      <text>
        <r>
          <rPr>
            <sz val="9"/>
            <color indexed="81"/>
            <rFont val="Tahoma"/>
            <family val="2"/>
          </rPr>
          <t>Solver found a solution. All constraints and optimality conditions are satisfied.</t>
        </r>
      </text>
    </comment>
    <comment ref="F31" authorId="0" shapeId="0" xr:uid="{9261B319-56A6-4BBD-A64E-5A02862F05EB}">
      <text>
        <r>
          <rPr>
            <sz val="9"/>
            <color indexed="81"/>
            <rFont val="Tahoma"/>
            <family val="2"/>
          </rPr>
          <t>Solver found a solution. All constraints and optimality conditions are satisfied.</t>
        </r>
      </text>
    </comment>
    <comment ref="G31" authorId="0" shapeId="0" xr:uid="{F3E07AB2-3F2F-46BE-8C58-CD7CE4D54D96}">
      <text>
        <r>
          <rPr>
            <sz val="9"/>
            <color indexed="81"/>
            <rFont val="Tahoma"/>
            <family val="2"/>
          </rPr>
          <t>Solver found a solution. All constraints and optimality conditions are satisfied.</t>
        </r>
      </text>
    </comment>
    <comment ref="H31" authorId="0" shapeId="0" xr:uid="{D182E552-0CD8-49DF-B1BE-172DF185AD18}">
      <text>
        <r>
          <rPr>
            <sz val="9"/>
            <color indexed="81"/>
            <rFont val="Tahoma"/>
            <family val="2"/>
          </rPr>
          <t>Solver found a solution. All constraints and optimality conditions are satisfied.</t>
        </r>
      </text>
    </comment>
    <comment ref="I31" authorId="0" shapeId="0" xr:uid="{35CC20D9-82BA-46BE-B5DE-C55F3E2F10BF}">
      <text>
        <r>
          <rPr>
            <sz val="9"/>
            <color indexed="81"/>
            <rFont val="Tahoma"/>
            <family val="2"/>
          </rPr>
          <t>Solver found a solution. All constraints and optimality conditions are satisfied.</t>
        </r>
      </text>
    </comment>
    <comment ref="J31" authorId="0" shapeId="0" xr:uid="{22A48259-0630-436E-BA0A-10DF6B8A85AC}">
      <text>
        <r>
          <rPr>
            <sz val="9"/>
            <color indexed="81"/>
            <rFont val="Tahoma"/>
            <family val="2"/>
          </rPr>
          <t>Solver found a solution. All constraints and optimality conditions are satisfied.</t>
        </r>
      </text>
    </comment>
    <comment ref="K31" authorId="0" shapeId="0" xr:uid="{73E428D2-29A3-4296-AFC4-3B2CE1D53FC4}">
      <text>
        <r>
          <rPr>
            <sz val="9"/>
            <color indexed="81"/>
            <rFont val="Tahoma"/>
            <family val="2"/>
          </rPr>
          <t>Solver found a solution. All constraints and optimality conditions are satisfied.</t>
        </r>
      </text>
    </comment>
    <comment ref="L31" authorId="0" shapeId="0" xr:uid="{323A1062-A1B7-4790-8521-D86166EBED9C}">
      <text>
        <r>
          <rPr>
            <sz val="9"/>
            <color indexed="81"/>
            <rFont val="Tahoma"/>
            <family val="2"/>
          </rPr>
          <t>Solver found a solution. All constraints and optimality conditions are satisfied.</t>
        </r>
      </text>
    </comment>
    <comment ref="M31" authorId="0" shapeId="0" xr:uid="{84FF65C4-D7D6-4C58-897C-32A8C50E0934}">
      <text>
        <r>
          <rPr>
            <sz val="9"/>
            <color indexed="81"/>
            <rFont val="Tahoma"/>
            <family val="2"/>
          </rPr>
          <t>Solver found a solution. All constraints and optimality conditions are satisfied.</t>
        </r>
      </text>
    </comment>
    <comment ref="N31" authorId="0" shapeId="0" xr:uid="{F0D48CA3-B277-4D64-94D7-0B3969A2F7EE}">
      <text>
        <r>
          <rPr>
            <sz val="9"/>
            <color indexed="81"/>
            <rFont val="Tahoma"/>
            <family val="2"/>
          </rPr>
          <t>Solver found a solution. All constraints and optimality conditions are satisfied.</t>
        </r>
      </text>
    </comment>
    <comment ref="O31" authorId="0" shapeId="0" xr:uid="{777D6963-D4A0-47E5-8F95-544B28A727CD}">
      <text>
        <r>
          <rPr>
            <sz val="9"/>
            <color indexed="81"/>
            <rFont val="Tahoma"/>
            <family val="2"/>
          </rPr>
          <t>Solver found a solution. All constraints and optimality conditions are satisfied.</t>
        </r>
      </text>
    </comment>
    <comment ref="P31" authorId="0" shapeId="0" xr:uid="{0B995362-8A6A-403D-A6B1-BDB766AAA721}">
      <text>
        <r>
          <rPr>
            <sz val="9"/>
            <color indexed="81"/>
            <rFont val="Tahoma"/>
            <family val="2"/>
          </rPr>
          <t>Solver found a solution. All constraints and optimality conditions are satisfied.</t>
        </r>
      </text>
    </comment>
    <comment ref="Q31" authorId="0" shapeId="0" xr:uid="{EB48B058-717D-4149-9AD3-91B8A4E18DC5}">
      <text>
        <r>
          <rPr>
            <sz val="9"/>
            <color indexed="81"/>
            <rFont val="Tahoma"/>
            <family val="2"/>
          </rPr>
          <t>Solver found a solution. All constraints and optimality conditions are satisfied.</t>
        </r>
      </text>
    </comment>
    <comment ref="R31" authorId="0" shapeId="0" xr:uid="{759C4340-7E2B-49DB-B0B6-E1005FF3A96B}">
      <text>
        <r>
          <rPr>
            <sz val="9"/>
            <color indexed="81"/>
            <rFont val="Tahoma"/>
            <family val="2"/>
          </rPr>
          <t>Solver found a solution. All constraints and optimality conditions are satisfied.</t>
        </r>
      </text>
    </comment>
    <comment ref="S31" authorId="0" shapeId="0" xr:uid="{20FD442E-0FA7-4282-9FA4-5E04A7B22969}">
      <text>
        <r>
          <rPr>
            <sz val="9"/>
            <color indexed="81"/>
            <rFont val="Tahoma"/>
            <family val="2"/>
          </rPr>
          <t>Solver found a solution. All constraints and optimality conditions are satisfied.</t>
        </r>
      </text>
    </comment>
    <comment ref="T31" authorId="0" shapeId="0" xr:uid="{8AC13ACC-3AA6-458E-B4C8-A367F1D83A30}">
      <text>
        <r>
          <rPr>
            <sz val="9"/>
            <color indexed="81"/>
            <rFont val="Tahoma"/>
            <family val="2"/>
          </rPr>
          <t>Solver found a solution. All constraints and optimality conditions are satisfied.</t>
        </r>
      </text>
    </comment>
    <comment ref="U31" authorId="0" shapeId="0" xr:uid="{9B9FF7EF-DF76-4A62-B564-568DD7F98045}">
      <text>
        <r>
          <rPr>
            <sz val="9"/>
            <color indexed="81"/>
            <rFont val="Tahoma"/>
            <family val="2"/>
          </rPr>
          <t>Solver found a solution. All constraints and optimality conditions are satisfied.</t>
        </r>
      </text>
    </comment>
    <comment ref="V31" authorId="0" shapeId="0" xr:uid="{B5F85F1C-1281-44D8-8936-A3AB67FFFB7F}">
      <text>
        <r>
          <rPr>
            <sz val="9"/>
            <color indexed="81"/>
            <rFont val="Tahoma"/>
            <family val="2"/>
          </rPr>
          <t>Solver found a solution. All constraints and optimality conditions are satisfied.</t>
        </r>
      </text>
    </comment>
    <comment ref="B32" authorId="0" shapeId="0" xr:uid="{D63E430D-DB61-4B5B-A1B4-14DFBE3C7405}">
      <text>
        <r>
          <rPr>
            <sz val="9"/>
            <color indexed="81"/>
            <rFont val="Tahoma"/>
            <family val="2"/>
          </rPr>
          <t>Solver found a solution. All constraints and optimality conditions are satisfied.</t>
        </r>
      </text>
    </comment>
    <comment ref="C32" authorId="0" shapeId="0" xr:uid="{7915D059-66D9-4BB6-8BE5-5834AE14696E}">
      <text>
        <r>
          <rPr>
            <sz val="9"/>
            <color indexed="81"/>
            <rFont val="Tahoma"/>
            <family val="2"/>
          </rPr>
          <t>Solver found a solution. All constraints and optimality conditions are satisfied.</t>
        </r>
      </text>
    </comment>
    <comment ref="D32" authorId="0" shapeId="0" xr:uid="{8096B032-4CA2-413C-9F5A-93A765CAF9BA}">
      <text>
        <r>
          <rPr>
            <sz val="9"/>
            <color indexed="81"/>
            <rFont val="Tahoma"/>
            <family val="2"/>
          </rPr>
          <t>Solver found a solution. All constraints and optimality conditions are satisfied.</t>
        </r>
      </text>
    </comment>
    <comment ref="E32" authorId="0" shapeId="0" xr:uid="{942FE713-8E5E-4467-A476-A7F19936EAA4}">
      <text>
        <r>
          <rPr>
            <sz val="9"/>
            <color indexed="81"/>
            <rFont val="Tahoma"/>
            <family val="2"/>
          </rPr>
          <t>Solver found a solution. All constraints and optimality conditions are satisfied.</t>
        </r>
      </text>
    </comment>
    <comment ref="F32" authorId="0" shapeId="0" xr:uid="{AD10B888-D4E1-40F5-BDE1-168B34DB2CBF}">
      <text>
        <r>
          <rPr>
            <sz val="9"/>
            <color indexed="81"/>
            <rFont val="Tahoma"/>
            <family val="2"/>
          </rPr>
          <t>Solver found a solution. All constraints and optimality conditions are satisfied.</t>
        </r>
      </text>
    </comment>
    <comment ref="G32" authorId="0" shapeId="0" xr:uid="{E47803B9-52E3-484C-A13C-FA613CAA96B2}">
      <text>
        <r>
          <rPr>
            <sz val="9"/>
            <color indexed="81"/>
            <rFont val="Tahoma"/>
            <family val="2"/>
          </rPr>
          <t>Solver found a solution. All constraints and optimality conditions are satisfied.</t>
        </r>
      </text>
    </comment>
    <comment ref="H32" authorId="0" shapeId="0" xr:uid="{A9F9A442-422A-4EFF-ABBB-B07BAD13FD85}">
      <text>
        <r>
          <rPr>
            <sz val="9"/>
            <color indexed="81"/>
            <rFont val="Tahoma"/>
            <family val="2"/>
          </rPr>
          <t>Solver found a solution. All constraints and optimality conditions are satisfied.</t>
        </r>
      </text>
    </comment>
    <comment ref="I32" authorId="0" shapeId="0" xr:uid="{5916DDB3-6DAE-4725-A266-B71CE8A84E3B}">
      <text>
        <r>
          <rPr>
            <sz val="9"/>
            <color indexed="81"/>
            <rFont val="Tahoma"/>
            <family val="2"/>
          </rPr>
          <t>Solver found a solution. All constraints and optimality conditions are satisfied.</t>
        </r>
      </text>
    </comment>
    <comment ref="J32" authorId="0" shapeId="0" xr:uid="{10341C39-3820-42E1-AD96-895B58B88E5C}">
      <text>
        <r>
          <rPr>
            <sz val="9"/>
            <color indexed="81"/>
            <rFont val="Tahoma"/>
            <family val="2"/>
          </rPr>
          <t>Solver found a solution. All constraints and optimality conditions are satisfied.</t>
        </r>
      </text>
    </comment>
    <comment ref="K32" authorId="0" shapeId="0" xr:uid="{9B5FDC40-01CD-424E-A1FE-66DEE3C69D0C}">
      <text>
        <r>
          <rPr>
            <sz val="9"/>
            <color indexed="81"/>
            <rFont val="Tahoma"/>
            <family val="2"/>
          </rPr>
          <t>Solver found a solution. All constraints and optimality conditions are satisfied.</t>
        </r>
      </text>
    </comment>
    <comment ref="L32" authorId="0" shapeId="0" xr:uid="{531EBDDC-A6E2-42C2-9ECE-BB211548A79E}">
      <text>
        <r>
          <rPr>
            <sz val="9"/>
            <color indexed="81"/>
            <rFont val="Tahoma"/>
            <family val="2"/>
          </rPr>
          <t>Solver found a solution. All constraints and optimality conditions are satisfied.</t>
        </r>
      </text>
    </comment>
    <comment ref="M32" authorId="0" shapeId="0" xr:uid="{EC1ED18B-8898-4501-94A9-35614097FD83}">
      <text>
        <r>
          <rPr>
            <sz val="9"/>
            <color indexed="81"/>
            <rFont val="Tahoma"/>
            <family val="2"/>
          </rPr>
          <t>Solver found a solution. All constraints and optimality conditions are satisfied.</t>
        </r>
      </text>
    </comment>
    <comment ref="N32" authorId="0" shapeId="0" xr:uid="{CF17E526-EB3E-44B1-A6A1-1295E9148201}">
      <text>
        <r>
          <rPr>
            <sz val="9"/>
            <color indexed="81"/>
            <rFont val="Tahoma"/>
            <family val="2"/>
          </rPr>
          <t>Solver found a solution. All constraints and optimality conditions are satisfied.</t>
        </r>
      </text>
    </comment>
    <comment ref="O32" authorId="0" shapeId="0" xr:uid="{BBD1C6DC-E3A0-4D31-BDAD-3553E1DE1769}">
      <text>
        <r>
          <rPr>
            <sz val="9"/>
            <color indexed="81"/>
            <rFont val="Tahoma"/>
            <family val="2"/>
          </rPr>
          <t>Solver found a solution. All constraints and optimality conditions are satisfied.</t>
        </r>
      </text>
    </comment>
    <comment ref="P32" authorId="0" shapeId="0" xr:uid="{447FD4E2-497D-4AF7-82BB-9740349BDAD3}">
      <text>
        <r>
          <rPr>
            <sz val="9"/>
            <color indexed="81"/>
            <rFont val="Tahoma"/>
            <family val="2"/>
          </rPr>
          <t>Solver found a solution. All constraints and optimality conditions are satisfied.</t>
        </r>
      </text>
    </comment>
    <comment ref="Q32" authorId="0" shapeId="0" xr:uid="{EA95250C-AAF2-4A27-B695-2BC57999B1FC}">
      <text>
        <r>
          <rPr>
            <sz val="9"/>
            <color indexed="81"/>
            <rFont val="Tahoma"/>
            <family val="2"/>
          </rPr>
          <t>Solver found a solution. All constraints and optimality conditions are satisfied.</t>
        </r>
      </text>
    </comment>
    <comment ref="R32" authorId="0" shapeId="0" xr:uid="{F2DBB08F-9A50-452F-B257-91445025B0C3}">
      <text>
        <r>
          <rPr>
            <sz val="9"/>
            <color indexed="81"/>
            <rFont val="Tahoma"/>
            <family val="2"/>
          </rPr>
          <t>Solver found a solution. All constraints and optimality conditions are satisfied.</t>
        </r>
      </text>
    </comment>
    <comment ref="S32" authorId="0" shapeId="0" xr:uid="{E9574EF1-1589-46B3-BDE4-892A4A287031}">
      <text>
        <r>
          <rPr>
            <sz val="9"/>
            <color indexed="81"/>
            <rFont val="Tahoma"/>
            <family val="2"/>
          </rPr>
          <t>Solver found a solution. All constraints and optimality conditions are satisfied.</t>
        </r>
      </text>
    </comment>
    <comment ref="T32" authorId="0" shapeId="0" xr:uid="{37A13442-FA7A-47F6-BD91-CE32BA6190BF}">
      <text>
        <r>
          <rPr>
            <sz val="9"/>
            <color indexed="81"/>
            <rFont val="Tahoma"/>
            <family val="2"/>
          </rPr>
          <t>Solver found a solution. All constraints and optimality conditions are satisfied.</t>
        </r>
      </text>
    </comment>
    <comment ref="U32" authorId="0" shapeId="0" xr:uid="{0A11C4C8-F0B5-4EDE-A893-4762980133A0}">
      <text>
        <r>
          <rPr>
            <sz val="9"/>
            <color indexed="81"/>
            <rFont val="Tahoma"/>
            <family val="2"/>
          </rPr>
          <t>Solver found a solution. All constraints and optimality conditions are satisfied.</t>
        </r>
      </text>
    </comment>
    <comment ref="V32" authorId="0" shapeId="0" xr:uid="{933ED8AD-34C4-4368-9F48-BB201993961E}">
      <text>
        <r>
          <rPr>
            <sz val="9"/>
            <color indexed="81"/>
            <rFont val="Tahoma"/>
            <family val="2"/>
          </rPr>
          <t>Solver found a solution. All constraints and optimality conditions are satisfied.</t>
        </r>
      </text>
    </comment>
    <comment ref="B33" authorId="0" shapeId="0" xr:uid="{D6C4317C-5CBE-4B89-9418-FA7161D9EF80}">
      <text>
        <r>
          <rPr>
            <sz val="9"/>
            <color indexed="81"/>
            <rFont val="Tahoma"/>
            <family val="2"/>
          </rPr>
          <t>Solver found a solution. All constraints and optimality conditions are satisfied.</t>
        </r>
      </text>
    </comment>
    <comment ref="C33" authorId="0" shapeId="0" xr:uid="{6B5B3002-C039-4D20-A713-39B20C5FE93C}">
      <text>
        <r>
          <rPr>
            <sz val="9"/>
            <color indexed="81"/>
            <rFont val="Tahoma"/>
            <family val="2"/>
          </rPr>
          <t>Solver found a solution. All constraints and optimality conditions are satisfied.</t>
        </r>
      </text>
    </comment>
    <comment ref="D33" authorId="0" shapeId="0" xr:uid="{F06CBE7F-7425-4178-BFA9-2A5A617415CD}">
      <text>
        <r>
          <rPr>
            <sz val="9"/>
            <color indexed="81"/>
            <rFont val="Tahoma"/>
            <family val="2"/>
          </rPr>
          <t>Solver found a solution. All constraints and optimality conditions are satisfied.</t>
        </r>
      </text>
    </comment>
    <comment ref="E33" authorId="0" shapeId="0" xr:uid="{3FD6B757-71CF-4B41-BDE3-A8DFB18841BE}">
      <text>
        <r>
          <rPr>
            <sz val="9"/>
            <color indexed="81"/>
            <rFont val="Tahoma"/>
            <family val="2"/>
          </rPr>
          <t>Solver found a solution. All constraints and optimality conditions are satisfied.</t>
        </r>
      </text>
    </comment>
    <comment ref="F33" authorId="0" shapeId="0" xr:uid="{BE0D80BF-7431-4B8F-9CD3-205C475D0150}">
      <text>
        <r>
          <rPr>
            <sz val="9"/>
            <color indexed="81"/>
            <rFont val="Tahoma"/>
            <family val="2"/>
          </rPr>
          <t>Solver found a solution. All constraints and optimality conditions are satisfied.</t>
        </r>
      </text>
    </comment>
    <comment ref="G33" authorId="0" shapeId="0" xr:uid="{CD346E69-D672-41CD-8733-99B329A64606}">
      <text>
        <r>
          <rPr>
            <sz val="9"/>
            <color indexed="81"/>
            <rFont val="Tahoma"/>
            <family val="2"/>
          </rPr>
          <t>Solver found a solution. All constraints and optimality conditions are satisfied.</t>
        </r>
      </text>
    </comment>
    <comment ref="H33" authorId="0" shapeId="0" xr:uid="{6200DC11-A631-4960-BA37-9BD3027DBEEE}">
      <text>
        <r>
          <rPr>
            <sz val="9"/>
            <color indexed="81"/>
            <rFont val="Tahoma"/>
            <family val="2"/>
          </rPr>
          <t>Solver found a solution. All constraints and optimality conditions are satisfied.</t>
        </r>
      </text>
    </comment>
    <comment ref="I33" authorId="0" shapeId="0" xr:uid="{45F0914C-5C6B-47D5-BB4F-5E5F3BCCE9E3}">
      <text>
        <r>
          <rPr>
            <sz val="9"/>
            <color indexed="81"/>
            <rFont val="Tahoma"/>
            <family val="2"/>
          </rPr>
          <t>Solver found a solution. All constraints and optimality conditions are satisfied.</t>
        </r>
      </text>
    </comment>
    <comment ref="J33" authorId="0" shapeId="0" xr:uid="{75F3CDE0-DD02-47DA-BC61-109F6CF504CF}">
      <text>
        <r>
          <rPr>
            <sz val="9"/>
            <color indexed="81"/>
            <rFont val="Tahoma"/>
            <family val="2"/>
          </rPr>
          <t>Solver found a solution. All constraints and optimality conditions are satisfied.</t>
        </r>
      </text>
    </comment>
    <comment ref="K33" authorId="0" shapeId="0" xr:uid="{10A4709C-64F8-4262-AC7E-7C342324D9DF}">
      <text>
        <r>
          <rPr>
            <sz val="9"/>
            <color indexed="81"/>
            <rFont val="Tahoma"/>
            <family val="2"/>
          </rPr>
          <t>Solver found a solution. All constraints and optimality conditions are satisfied.</t>
        </r>
      </text>
    </comment>
    <comment ref="L33" authorId="0" shapeId="0" xr:uid="{EB03C5F6-8953-4863-8263-A83809C240DB}">
      <text>
        <r>
          <rPr>
            <sz val="9"/>
            <color indexed="81"/>
            <rFont val="Tahoma"/>
            <family val="2"/>
          </rPr>
          <t>Solver found a solution. All constraints and optimality conditions are satisfied.</t>
        </r>
      </text>
    </comment>
    <comment ref="M33" authorId="0" shapeId="0" xr:uid="{4802F3D6-D267-4AD7-9CF7-61F0CB7CC5CD}">
      <text>
        <r>
          <rPr>
            <sz val="9"/>
            <color indexed="81"/>
            <rFont val="Tahoma"/>
            <family val="2"/>
          </rPr>
          <t>Solver found a solution. All constraints and optimality conditions are satisfied.</t>
        </r>
      </text>
    </comment>
    <comment ref="N33" authorId="0" shapeId="0" xr:uid="{383312A8-3EDD-40A6-94F2-D71FF5A39D30}">
      <text>
        <r>
          <rPr>
            <sz val="9"/>
            <color indexed="81"/>
            <rFont val="Tahoma"/>
            <family val="2"/>
          </rPr>
          <t>Solver found a solution. All constraints and optimality conditions are satisfied.</t>
        </r>
      </text>
    </comment>
    <comment ref="O33" authorId="0" shapeId="0" xr:uid="{A8BBC245-7503-48AA-9011-008AB6256EC5}">
      <text>
        <r>
          <rPr>
            <sz val="9"/>
            <color indexed="81"/>
            <rFont val="Tahoma"/>
            <family val="2"/>
          </rPr>
          <t>Solver found a solution. All constraints and optimality conditions are satisfied.</t>
        </r>
      </text>
    </comment>
    <comment ref="P33" authorId="0" shapeId="0" xr:uid="{3AD60022-12E0-4DB9-B44B-D3B90D671E39}">
      <text>
        <r>
          <rPr>
            <sz val="9"/>
            <color indexed="81"/>
            <rFont val="Tahoma"/>
            <family val="2"/>
          </rPr>
          <t>Solver found a solution. All constraints and optimality conditions are satisfied.</t>
        </r>
      </text>
    </comment>
    <comment ref="Q33" authorId="0" shapeId="0" xr:uid="{101C89D6-E2A8-4CFC-919E-6E1137976BBF}">
      <text>
        <r>
          <rPr>
            <sz val="9"/>
            <color indexed="81"/>
            <rFont val="Tahoma"/>
            <family val="2"/>
          </rPr>
          <t>Solver found a solution. All constraints and optimality conditions are satisfied.</t>
        </r>
      </text>
    </comment>
    <comment ref="R33" authorId="0" shapeId="0" xr:uid="{83E570AD-8954-4A71-9D17-4ABCCC5D17A0}">
      <text>
        <r>
          <rPr>
            <sz val="9"/>
            <color indexed="81"/>
            <rFont val="Tahoma"/>
            <family val="2"/>
          </rPr>
          <t>Solver found a solution. All constraints and optimality conditions are satisfied.</t>
        </r>
      </text>
    </comment>
    <comment ref="S33" authorId="0" shapeId="0" xr:uid="{8B41A1CD-5B84-4090-8D57-B6BE6A8E504D}">
      <text>
        <r>
          <rPr>
            <sz val="9"/>
            <color indexed="81"/>
            <rFont val="Tahoma"/>
            <family val="2"/>
          </rPr>
          <t>Solver found a solution. All constraints and optimality conditions are satisfied.</t>
        </r>
      </text>
    </comment>
    <comment ref="T33" authorId="0" shapeId="0" xr:uid="{7FAA297D-BA91-4CC0-B13A-C71C59A0C7D1}">
      <text>
        <r>
          <rPr>
            <sz val="9"/>
            <color indexed="81"/>
            <rFont val="Tahoma"/>
            <family val="2"/>
          </rPr>
          <t>Solver found a solution. All constraints and optimality conditions are satisfied.</t>
        </r>
      </text>
    </comment>
    <comment ref="U33" authorId="0" shapeId="0" xr:uid="{2341B535-2ADE-41D4-BA82-221E3D11A01C}">
      <text>
        <r>
          <rPr>
            <sz val="9"/>
            <color indexed="81"/>
            <rFont val="Tahoma"/>
            <family val="2"/>
          </rPr>
          <t>Solver found a solution. All constraints and optimality conditions are satisfied.</t>
        </r>
      </text>
    </comment>
    <comment ref="V33" authorId="0" shapeId="0" xr:uid="{F1B3B452-7BE3-4117-84DB-9C9CAEC42503}">
      <text>
        <r>
          <rPr>
            <sz val="9"/>
            <color indexed="81"/>
            <rFont val="Tahoma"/>
            <family val="2"/>
          </rPr>
          <t>Solver found a solution. All constraints and optimality conditions are satisfied.</t>
        </r>
      </text>
    </comment>
    <comment ref="B34" authorId="0" shapeId="0" xr:uid="{DEF37902-A047-4C61-8DB0-20C2FA754C9B}">
      <text>
        <r>
          <rPr>
            <sz val="9"/>
            <color indexed="81"/>
            <rFont val="Tahoma"/>
            <family val="2"/>
          </rPr>
          <t>Solver found an integer solution within tolerance. All constraints are satisfied.</t>
        </r>
      </text>
    </comment>
    <comment ref="C34" authorId="0" shapeId="0" xr:uid="{FF0C7349-2126-41CC-BE8E-4B97919B43D4}">
      <text>
        <r>
          <rPr>
            <sz val="9"/>
            <color indexed="81"/>
            <rFont val="Tahoma"/>
            <family val="2"/>
          </rPr>
          <t>Solver found an integer solution within tolerance. All constraints are satisfied.</t>
        </r>
      </text>
    </comment>
    <comment ref="D34" authorId="0" shapeId="0" xr:uid="{85FAA8DA-91D6-4192-B38E-CA0E04D2C0B3}">
      <text>
        <r>
          <rPr>
            <sz val="9"/>
            <color indexed="81"/>
            <rFont val="Tahoma"/>
            <family val="2"/>
          </rPr>
          <t>Solver found an integer solution within tolerance. All constraints are satisfied.</t>
        </r>
      </text>
    </comment>
    <comment ref="E34" authorId="0" shapeId="0" xr:uid="{FB0A7DFF-C168-4F37-A3DF-0667A80561AD}">
      <text>
        <r>
          <rPr>
            <sz val="9"/>
            <color indexed="81"/>
            <rFont val="Tahoma"/>
            <family val="2"/>
          </rPr>
          <t>Solver found an integer solution within tolerance. All constraints are satisfied.</t>
        </r>
      </text>
    </comment>
    <comment ref="F34" authorId="0" shapeId="0" xr:uid="{43F89A37-8C70-4B95-8511-45E9A08BE3D5}">
      <text>
        <r>
          <rPr>
            <sz val="9"/>
            <color indexed="81"/>
            <rFont val="Tahoma"/>
            <family val="2"/>
          </rPr>
          <t>Solver found a solution. All constraints and optimality conditions are satisfied.</t>
        </r>
      </text>
    </comment>
    <comment ref="G34" authorId="0" shapeId="0" xr:uid="{33A38A1C-CDC6-45A9-882F-88B6186BC908}">
      <text>
        <r>
          <rPr>
            <sz val="9"/>
            <color indexed="81"/>
            <rFont val="Tahoma"/>
            <family val="2"/>
          </rPr>
          <t>Solver found a solution. All constraints and optimality conditions are satisfied.</t>
        </r>
      </text>
    </comment>
    <comment ref="H34" authorId="0" shapeId="0" xr:uid="{9CD68C3E-79EF-4CE2-8239-BE45EE341BFF}">
      <text>
        <r>
          <rPr>
            <sz val="9"/>
            <color indexed="81"/>
            <rFont val="Tahoma"/>
            <family val="2"/>
          </rPr>
          <t>Solver found a solution. All constraints and optimality conditions are satisfied.</t>
        </r>
      </text>
    </comment>
    <comment ref="I34" authorId="0" shapeId="0" xr:uid="{CFB96EE5-1F8A-46E1-B3A1-ADA740D9D3F3}">
      <text>
        <r>
          <rPr>
            <sz val="9"/>
            <color indexed="81"/>
            <rFont val="Tahoma"/>
            <family val="2"/>
          </rPr>
          <t>Solver found a solution. All constraints and optimality conditions are satisfied.</t>
        </r>
      </text>
    </comment>
    <comment ref="J34" authorId="0" shapeId="0" xr:uid="{2A0AE5DE-37AA-494A-BA3F-1028F5D86F9C}">
      <text>
        <r>
          <rPr>
            <sz val="9"/>
            <color indexed="81"/>
            <rFont val="Tahoma"/>
            <family val="2"/>
          </rPr>
          <t>Solver found a solution. All constraints and optimality conditions are satisfied.</t>
        </r>
      </text>
    </comment>
    <comment ref="K34" authorId="0" shapeId="0" xr:uid="{7AAE913A-E7F8-4082-89C7-C5A088637DF4}">
      <text>
        <r>
          <rPr>
            <sz val="9"/>
            <color indexed="81"/>
            <rFont val="Tahoma"/>
            <family val="2"/>
          </rPr>
          <t>Solver found a solution. All constraints and optimality conditions are satisfied.</t>
        </r>
      </text>
    </comment>
    <comment ref="L34" authorId="0" shapeId="0" xr:uid="{9DF5B9A4-5089-43D7-8988-D0159E607DDE}">
      <text>
        <r>
          <rPr>
            <sz val="9"/>
            <color indexed="81"/>
            <rFont val="Tahoma"/>
            <family val="2"/>
          </rPr>
          <t>Solver found a solution. All constraints and optimality conditions are satisfied.</t>
        </r>
      </text>
    </comment>
    <comment ref="M34" authorId="0" shapeId="0" xr:uid="{761A5D1B-8FFB-41D0-9FFF-D008FE884151}">
      <text>
        <r>
          <rPr>
            <sz val="9"/>
            <color indexed="81"/>
            <rFont val="Tahoma"/>
            <family val="2"/>
          </rPr>
          <t>Solver found a solution. All constraints and optimality conditions are satisfied.</t>
        </r>
      </text>
    </comment>
    <comment ref="N34" authorId="0" shapeId="0" xr:uid="{EA5F4874-36B9-4B4C-964B-43A251DEE8D8}">
      <text>
        <r>
          <rPr>
            <sz val="9"/>
            <color indexed="81"/>
            <rFont val="Tahoma"/>
            <family val="2"/>
          </rPr>
          <t>Solver found a solution. All constraints and optimality conditions are satisfied.</t>
        </r>
      </text>
    </comment>
    <comment ref="O34" authorId="0" shapeId="0" xr:uid="{FE31F45A-AEB5-441D-9B03-625D12674F1A}">
      <text>
        <r>
          <rPr>
            <sz val="9"/>
            <color indexed="81"/>
            <rFont val="Tahoma"/>
            <family val="2"/>
          </rPr>
          <t>Solver found a solution. All constraints and optimality conditions are satisfied.</t>
        </r>
      </text>
    </comment>
    <comment ref="P34" authorId="0" shapeId="0" xr:uid="{6650A141-CE30-41A6-8E43-32C5F4272ADC}">
      <text>
        <r>
          <rPr>
            <sz val="9"/>
            <color indexed="81"/>
            <rFont val="Tahoma"/>
            <family val="2"/>
          </rPr>
          <t>Solver found a solution. All constraints and optimality conditions are satisfied.</t>
        </r>
      </text>
    </comment>
    <comment ref="Q34" authorId="0" shapeId="0" xr:uid="{F93162BD-9ACC-4ABD-8A4E-8B8ACD0AEA7D}">
      <text>
        <r>
          <rPr>
            <sz val="9"/>
            <color indexed="81"/>
            <rFont val="Tahoma"/>
            <family val="2"/>
          </rPr>
          <t>Solver found a solution. All constraints and optimality conditions are satisfied.</t>
        </r>
      </text>
    </comment>
    <comment ref="R34" authorId="0" shapeId="0" xr:uid="{8A128102-A24F-4E71-AD7C-35E9CF68B89D}">
      <text>
        <r>
          <rPr>
            <sz val="9"/>
            <color indexed="81"/>
            <rFont val="Tahoma"/>
            <family val="2"/>
          </rPr>
          <t>Solver found a solution. All constraints and optimality conditions are satisfied.</t>
        </r>
      </text>
    </comment>
    <comment ref="S34" authorId="0" shapeId="0" xr:uid="{4D288D97-810A-4219-B75F-7B1BA21F0068}">
      <text>
        <r>
          <rPr>
            <sz val="9"/>
            <color indexed="81"/>
            <rFont val="Tahoma"/>
            <family val="2"/>
          </rPr>
          <t>Solver found a solution. All constraints and optimality conditions are satisfied.</t>
        </r>
      </text>
    </comment>
    <comment ref="T34" authorId="0" shapeId="0" xr:uid="{79413D71-E210-4DCD-A66D-9C942C47606D}">
      <text>
        <r>
          <rPr>
            <sz val="9"/>
            <color indexed="81"/>
            <rFont val="Tahoma"/>
            <family val="2"/>
          </rPr>
          <t>Solver found a solution. All constraints and optimality conditions are satisfied.</t>
        </r>
      </text>
    </comment>
    <comment ref="U34" authorId="0" shapeId="0" xr:uid="{4AB93DBC-C704-482B-A9CA-361083FBFBCE}">
      <text>
        <r>
          <rPr>
            <sz val="9"/>
            <color indexed="81"/>
            <rFont val="Tahoma"/>
            <family val="2"/>
          </rPr>
          <t>Solver found a solution. All constraints and optimality conditions are satisfied.</t>
        </r>
      </text>
    </comment>
    <comment ref="V34" authorId="0" shapeId="0" xr:uid="{0E24CBF7-97F3-49E1-A59B-672AA8D0DA1A}">
      <text>
        <r>
          <rPr>
            <sz val="9"/>
            <color indexed="81"/>
            <rFont val="Tahoma"/>
            <family val="2"/>
          </rPr>
          <t>Solver found a solution. All constraints and optimality conditions are satisfied.</t>
        </r>
      </text>
    </comment>
    <comment ref="B35" authorId="0" shapeId="0" xr:uid="{E706D5BD-ED95-483C-BEF2-B0A942219134}">
      <text>
        <r>
          <rPr>
            <sz val="9"/>
            <color indexed="81"/>
            <rFont val="Tahoma"/>
            <family val="2"/>
          </rPr>
          <t>Solver found an integer solution within tolerance. All constraints are satisfied.</t>
        </r>
      </text>
    </comment>
    <comment ref="C35" authorId="0" shapeId="0" xr:uid="{5A66800C-9F0F-46D6-870D-F64798F633FB}">
      <text>
        <r>
          <rPr>
            <sz val="9"/>
            <color indexed="81"/>
            <rFont val="Tahoma"/>
            <family val="2"/>
          </rPr>
          <t>Solver found an integer solution within tolerance. All constraints are satisfied.</t>
        </r>
      </text>
    </comment>
    <comment ref="D35" authorId="0" shapeId="0" xr:uid="{C8DC7D2F-BD13-48AA-A132-DD989BF3A185}">
      <text>
        <r>
          <rPr>
            <sz val="9"/>
            <color indexed="81"/>
            <rFont val="Tahoma"/>
            <family val="2"/>
          </rPr>
          <t>Solver found an integer solution within tolerance. All constraints are satisfied.</t>
        </r>
      </text>
    </comment>
    <comment ref="E35" authorId="0" shapeId="0" xr:uid="{54849428-767C-41E6-952B-43254CD0CE2D}">
      <text>
        <r>
          <rPr>
            <sz val="9"/>
            <color indexed="81"/>
            <rFont val="Tahoma"/>
            <family val="2"/>
          </rPr>
          <t>Solver found an integer solution within tolerance. All constraints are satisfied.</t>
        </r>
      </text>
    </comment>
    <comment ref="F35" authorId="0" shapeId="0" xr:uid="{F343B30E-22ED-470D-B5C6-F01D4946CC40}">
      <text>
        <r>
          <rPr>
            <sz val="9"/>
            <color indexed="81"/>
            <rFont val="Tahoma"/>
            <family val="2"/>
          </rPr>
          <t>Solver found a solution. All constraints and optimality conditions are satisfied.</t>
        </r>
      </text>
    </comment>
    <comment ref="G35" authorId="0" shapeId="0" xr:uid="{E6CF2F7A-1A6E-4173-B4D2-549BBDBF789F}">
      <text>
        <r>
          <rPr>
            <sz val="9"/>
            <color indexed="81"/>
            <rFont val="Tahoma"/>
            <family val="2"/>
          </rPr>
          <t>Solver found a solution. All constraints and optimality conditions are satisfied.</t>
        </r>
      </text>
    </comment>
    <comment ref="H35" authorId="0" shapeId="0" xr:uid="{C7CF7334-49FF-4CAB-9D03-B4B69DDDAF1D}">
      <text>
        <r>
          <rPr>
            <sz val="9"/>
            <color indexed="81"/>
            <rFont val="Tahoma"/>
            <family val="2"/>
          </rPr>
          <t>Solver found a solution. All constraints and optimality conditions are satisfied.</t>
        </r>
      </text>
    </comment>
    <comment ref="I35" authorId="0" shapeId="0" xr:uid="{F6DE3C17-F353-4427-BBA0-19F788874C0C}">
      <text>
        <r>
          <rPr>
            <sz val="9"/>
            <color indexed="81"/>
            <rFont val="Tahoma"/>
            <family val="2"/>
          </rPr>
          <t>Solver found a solution. All constraints and optimality conditions are satisfied.</t>
        </r>
      </text>
    </comment>
    <comment ref="J35" authorId="0" shapeId="0" xr:uid="{C3905743-9337-4294-BE8D-623FFB99BD8A}">
      <text>
        <r>
          <rPr>
            <sz val="9"/>
            <color indexed="81"/>
            <rFont val="Tahoma"/>
            <family val="2"/>
          </rPr>
          <t>Solver found a solution. All constraints and optimality conditions are satisfied.</t>
        </r>
      </text>
    </comment>
    <comment ref="K35" authorId="0" shapeId="0" xr:uid="{00C74516-53AC-45EE-B82B-C74B4200CDF0}">
      <text>
        <r>
          <rPr>
            <sz val="9"/>
            <color indexed="81"/>
            <rFont val="Tahoma"/>
            <family val="2"/>
          </rPr>
          <t>Solver found a solution. All constraints and optimality conditions are satisfied.</t>
        </r>
      </text>
    </comment>
    <comment ref="L35" authorId="0" shapeId="0" xr:uid="{BCE7F2E6-82C1-48DC-91F0-8D16FA041F6E}">
      <text>
        <r>
          <rPr>
            <sz val="9"/>
            <color indexed="81"/>
            <rFont val="Tahoma"/>
            <family val="2"/>
          </rPr>
          <t>Solver found a solution. All constraints and optimality conditions are satisfied.</t>
        </r>
      </text>
    </comment>
    <comment ref="M35" authorId="0" shapeId="0" xr:uid="{68B96892-1EF8-4A10-94FB-C4D2569F25AF}">
      <text>
        <r>
          <rPr>
            <sz val="9"/>
            <color indexed="81"/>
            <rFont val="Tahoma"/>
            <family val="2"/>
          </rPr>
          <t>Solver found a solution. All constraints and optimality conditions are satisfied.</t>
        </r>
      </text>
    </comment>
    <comment ref="N35" authorId="0" shapeId="0" xr:uid="{E65ED565-C1CB-4596-A02C-88842656DE2F}">
      <text>
        <r>
          <rPr>
            <sz val="9"/>
            <color indexed="81"/>
            <rFont val="Tahoma"/>
            <family val="2"/>
          </rPr>
          <t>Solver found a solution. All constraints and optimality conditions are satisfied.</t>
        </r>
      </text>
    </comment>
    <comment ref="O35" authorId="0" shapeId="0" xr:uid="{E8A540F4-A789-4FA3-830A-8BD52BCC7022}">
      <text>
        <r>
          <rPr>
            <sz val="9"/>
            <color indexed="81"/>
            <rFont val="Tahoma"/>
            <family val="2"/>
          </rPr>
          <t>Solver found a solution. All constraints and optimality conditions are satisfied.</t>
        </r>
      </text>
    </comment>
    <comment ref="P35" authorId="0" shapeId="0" xr:uid="{CF1ED515-EB33-4265-8A85-A272498020D3}">
      <text>
        <r>
          <rPr>
            <sz val="9"/>
            <color indexed="81"/>
            <rFont val="Tahoma"/>
            <family val="2"/>
          </rPr>
          <t>Solver found a solution. All constraints and optimality conditions are satisfied.</t>
        </r>
      </text>
    </comment>
    <comment ref="Q35" authorId="0" shapeId="0" xr:uid="{9FDCAC11-B638-4469-B5C0-45071C2CA2F8}">
      <text>
        <r>
          <rPr>
            <sz val="9"/>
            <color indexed="81"/>
            <rFont val="Tahoma"/>
            <family val="2"/>
          </rPr>
          <t>Solver found a solution. All constraints and optimality conditions are satisfied.</t>
        </r>
      </text>
    </comment>
    <comment ref="R35" authorId="0" shapeId="0" xr:uid="{3C8DAD62-7FED-4080-9829-11114456C382}">
      <text>
        <r>
          <rPr>
            <sz val="9"/>
            <color indexed="81"/>
            <rFont val="Tahoma"/>
            <family val="2"/>
          </rPr>
          <t>Solver found a solution. All constraints and optimality conditions are satisfied.</t>
        </r>
      </text>
    </comment>
    <comment ref="S35" authorId="0" shapeId="0" xr:uid="{CBCD6BB4-1F44-4541-BEE1-A3DFCAF09EDB}">
      <text>
        <r>
          <rPr>
            <sz val="9"/>
            <color indexed="81"/>
            <rFont val="Tahoma"/>
            <family val="2"/>
          </rPr>
          <t>Solver found a solution. All constraints and optimality conditions are satisfied.</t>
        </r>
      </text>
    </comment>
    <comment ref="T35" authorId="0" shapeId="0" xr:uid="{F3A26059-6295-4FDD-A36B-EAF98C91E098}">
      <text>
        <r>
          <rPr>
            <sz val="9"/>
            <color indexed="81"/>
            <rFont val="Tahoma"/>
            <family val="2"/>
          </rPr>
          <t>Solver found a solution. All constraints and optimality conditions are satisfied.</t>
        </r>
      </text>
    </comment>
    <comment ref="U35" authorId="0" shapeId="0" xr:uid="{3095F84C-CBA1-4C97-947B-8511C609C23B}">
      <text>
        <r>
          <rPr>
            <sz val="9"/>
            <color indexed="81"/>
            <rFont val="Tahoma"/>
            <family val="2"/>
          </rPr>
          <t>Solver found a solution. All constraints and optimality conditions are satisfied.</t>
        </r>
      </text>
    </comment>
    <comment ref="V35" authorId="0" shapeId="0" xr:uid="{EF377085-874C-4E63-88C2-0A0006D4FF08}">
      <text>
        <r>
          <rPr>
            <sz val="9"/>
            <color indexed="81"/>
            <rFont val="Tahoma"/>
            <family val="2"/>
          </rPr>
          <t>Solver found a solution. All constraints and optimality conditions are satisfied.</t>
        </r>
      </text>
    </comment>
    <comment ref="B36" authorId="0" shapeId="0" xr:uid="{29A88859-9B66-4CD7-A4A6-0A6A5EB5D03F}">
      <text>
        <r>
          <rPr>
            <sz val="9"/>
            <color indexed="81"/>
            <rFont val="Tahoma"/>
            <family val="2"/>
          </rPr>
          <t>Solver found an integer solution within tolerance. All constraints are satisfied.</t>
        </r>
      </text>
    </comment>
    <comment ref="C36" authorId="0" shapeId="0" xr:uid="{AB4DEB8D-5BA6-4310-8749-0DBEE7BF3BD4}">
      <text>
        <r>
          <rPr>
            <sz val="9"/>
            <color indexed="81"/>
            <rFont val="Tahoma"/>
            <family val="2"/>
          </rPr>
          <t>Solver found an integer solution within tolerance. All constraints are satisfied.</t>
        </r>
      </text>
    </comment>
    <comment ref="D36" authorId="0" shapeId="0" xr:uid="{0EE2146B-9613-42AD-BD4F-EABAC61DB678}">
      <text>
        <r>
          <rPr>
            <sz val="9"/>
            <color indexed="81"/>
            <rFont val="Tahoma"/>
            <family val="2"/>
          </rPr>
          <t>Solver found an integer solution within tolerance. All constraints are satisfied.</t>
        </r>
      </text>
    </comment>
    <comment ref="E36" authorId="0" shapeId="0" xr:uid="{0896A35A-15E8-479A-B109-017F7F2288DA}">
      <text>
        <r>
          <rPr>
            <sz val="9"/>
            <color indexed="81"/>
            <rFont val="Tahoma"/>
            <family val="2"/>
          </rPr>
          <t>Solver found an integer solution within tolerance. All constraints are satisfied.</t>
        </r>
      </text>
    </comment>
    <comment ref="F36" authorId="0" shapeId="0" xr:uid="{357BE2CB-6096-45F2-9B79-C073C20DD924}">
      <text>
        <r>
          <rPr>
            <sz val="9"/>
            <color indexed="81"/>
            <rFont val="Tahoma"/>
            <family val="2"/>
          </rPr>
          <t>Solver found a solution. All constraints and optimality conditions are satisfied.</t>
        </r>
      </text>
    </comment>
    <comment ref="G36" authorId="0" shapeId="0" xr:uid="{F651C175-253B-40D8-8168-D6591B99E73C}">
      <text>
        <r>
          <rPr>
            <sz val="9"/>
            <color indexed="81"/>
            <rFont val="Tahoma"/>
            <family val="2"/>
          </rPr>
          <t>Solver found a solution. All constraints and optimality conditions are satisfied.</t>
        </r>
      </text>
    </comment>
    <comment ref="H36" authorId="0" shapeId="0" xr:uid="{7EBCE025-ACD3-4C7C-BFC1-B9B4357868E8}">
      <text>
        <r>
          <rPr>
            <sz val="9"/>
            <color indexed="81"/>
            <rFont val="Tahoma"/>
            <family val="2"/>
          </rPr>
          <t>Solver found a solution. All constraints and optimality conditions are satisfied.</t>
        </r>
      </text>
    </comment>
    <comment ref="I36" authorId="0" shapeId="0" xr:uid="{C4A836B6-F0E7-485D-8C1B-E2B2E3E008BA}">
      <text>
        <r>
          <rPr>
            <sz val="9"/>
            <color indexed="81"/>
            <rFont val="Tahoma"/>
            <family val="2"/>
          </rPr>
          <t>Solver found a solution. All constraints and optimality conditions are satisfied.</t>
        </r>
      </text>
    </comment>
    <comment ref="J36" authorId="0" shapeId="0" xr:uid="{357E853A-34C5-44A8-AA8E-E254D6F19E5C}">
      <text>
        <r>
          <rPr>
            <sz val="9"/>
            <color indexed="81"/>
            <rFont val="Tahoma"/>
            <family val="2"/>
          </rPr>
          <t>Solver found a solution. All constraints and optimality conditions are satisfied.</t>
        </r>
      </text>
    </comment>
    <comment ref="K36" authorId="0" shapeId="0" xr:uid="{3292719A-978B-459E-8CCF-630A1BFC35BC}">
      <text>
        <r>
          <rPr>
            <sz val="9"/>
            <color indexed="81"/>
            <rFont val="Tahoma"/>
            <family val="2"/>
          </rPr>
          <t>Solver found a solution. All constraints and optimality conditions are satisfied.</t>
        </r>
      </text>
    </comment>
    <comment ref="L36" authorId="0" shapeId="0" xr:uid="{5E461A8D-2881-4179-82E0-265E7CDB8F45}">
      <text>
        <r>
          <rPr>
            <sz val="9"/>
            <color indexed="81"/>
            <rFont val="Tahoma"/>
            <family val="2"/>
          </rPr>
          <t>Solver found a solution. All constraints and optimality conditions are satisfied.</t>
        </r>
      </text>
    </comment>
    <comment ref="M36" authorId="0" shapeId="0" xr:uid="{8990B7D4-E8B8-4EBB-8A36-186368B81B04}">
      <text>
        <r>
          <rPr>
            <sz val="9"/>
            <color indexed="81"/>
            <rFont val="Tahoma"/>
            <family val="2"/>
          </rPr>
          <t>Solver found a solution. All constraints and optimality conditions are satisfied.</t>
        </r>
      </text>
    </comment>
    <comment ref="N36" authorId="0" shapeId="0" xr:uid="{9834A3C3-F8A0-4189-ADFD-85EAB5F103F5}">
      <text>
        <r>
          <rPr>
            <sz val="9"/>
            <color indexed="81"/>
            <rFont val="Tahoma"/>
            <family val="2"/>
          </rPr>
          <t>Solver found a solution. All constraints and optimality conditions are satisfied.</t>
        </r>
      </text>
    </comment>
    <comment ref="O36" authorId="0" shapeId="0" xr:uid="{EF5E7D53-F2E2-42CC-9204-4C292B4032F6}">
      <text>
        <r>
          <rPr>
            <sz val="9"/>
            <color indexed="81"/>
            <rFont val="Tahoma"/>
            <family val="2"/>
          </rPr>
          <t>Solver found a solution. All constraints and optimality conditions are satisfied.</t>
        </r>
      </text>
    </comment>
    <comment ref="P36" authorId="0" shapeId="0" xr:uid="{47BF198B-C3AD-484F-95C1-F0AB44C80C47}">
      <text>
        <r>
          <rPr>
            <sz val="9"/>
            <color indexed="81"/>
            <rFont val="Tahoma"/>
            <family val="2"/>
          </rPr>
          <t>Solver found a solution. All constraints and optimality conditions are satisfied.</t>
        </r>
      </text>
    </comment>
    <comment ref="Q36" authorId="0" shapeId="0" xr:uid="{CD5CD69A-1563-4303-8820-7E97CDC8CAF1}">
      <text>
        <r>
          <rPr>
            <sz val="9"/>
            <color indexed="81"/>
            <rFont val="Tahoma"/>
            <family val="2"/>
          </rPr>
          <t>Solver found a solution. All constraints and optimality conditions are satisfied.</t>
        </r>
      </text>
    </comment>
    <comment ref="R36" authorId="0" shapeId="0" xr:uid="{5329C868-1A81-4A23-AA3E-9F1F0895DC3F}">
      <text>
        <r>
          <rPr>
            <sz val="9"/>
            <color indexed="81"/>
            <rFont val="Tahoma"/>
            <family val="2"/>
          </rPr>
          <t>Solver found a solution. All constraints and optimality conditions are satisfied.</t>
        </r>
      </text>
    </comment>
    <comment ref="S36" authorId="0" shapeId="0" xr:uid="{BCDA8854-58A8-4D26-A33B-4A3BCC273F55}">
      <text>
        <r>
          <rPr>
            <sz val="9"/>
            <color indexed="81"/>
            <rFont val="Tahoma"/>
            <family val="2"/>
          </rPr>
          <t>Solver found a solution. All constraints and optimality conditions are satisfied.</t>
        </r>
      </text>
    </comment>
    <comment ref="T36" authorId="0" shapeId="0" xr:uid="{1412146B-7C0E-4E84-B203-2A5ECC5E0376}">
      <text>
        <r>
          <rPr>
            <sz val="9"/>
            <color indexed="81"/>
            <rFont val="Tahoma"/>
            <family val="2"/>
          </rPr>
          <t>Solver found a solution. All constraints and optimality conditions are satisfied.</t>
        </r>
      </text>
    </comment>
    <comment ref="U36" authorId="0" shapeId="0" xr:uid="{2B795548-B5BB-4577-8CFF-BBA5B8701243}">
      <text>
        <r>
          <rPr>
            <sz val="9"/>
            <color indexed="81"/>
            <rFont val="Tahoma"/>
            <family val="2"/>
          </rPr>
          <t>Solver found a solution. All constraints and optimality conditions are satisfied.</t>
        </r>
      </text>
    </comment>
    <comment ref="V36" authorId="0" shapeId="0" xr:uid="{E9C78CC9-D49E-432E-A562-72DDE91B3D1A}">
      <text>
        <r>
          <rPr>
            <sz val="9"/>
            <color indexed="81"/>
            <rFont val="Tahoma"/>
            <family val="2"/>
          </rPr>
          <t>Solver found a solution. All constraints and optimality conditions are satisfied.</t>
        </r>
      </text>
    </comment>
    <comment ref="B37" authorId="0" shapeId="0" xr:uid="{DA39B09F-60AE-46A1-B0FB-3D6944F8E01B}">
      <text>
        <r>
          <rPr>
            <sz val="9"/>
            <color indexed="81"/>
            <rFont val="Tahoma"/>
            <family val="2"/>
          </rPr>
          <t>Solver found an integer solution within tolerance. All constraints are satisfied.</t>
        </r>
      </text>
    </comment>
    <comment ref="C37" authorId="0" shapeId="0" xr:uid="{FCE23DE8-E322-4752-938F-2DC3AD695882}">
      <text>
        <r>
          <rPr>
            <sz val="9"/>
            <color indexed="81"/>
            <rFont val="Tahoma"/>
            <family val="2"/>
          </rPr>
          <t>Solver found an integer solution within tolerance. All constraints are satisfied.</t>
        </r>
      </text>
    </comment>
    <comment ref="D37" authorId="0" shapeId="0" xr:uid="{0D347298-A9E9-4491-8889-513E19709EA2}">
      <text>
        <r>
          <rPr>
            <sz val="9"/>
            <color indexed="81"/>
            <rFont val="Tahoma"/>
            <family val="2"/>
          </rPr>
          <t>Solver found an integer solution within tolerance. All constraints are satisfied.</t>
        </r>
      </text>
    </comment>
    <comment ref="E37" authorId="0" shapeId="0" xr:uid="{AE3670FB-4B2E-46B8-A9C8-E6E7C676E594}">
      <text>
        <r>
          <rPr>
            <sz val="9"/>
            <color indexed="81"/>
            <rFont val="Tahoma"/>
            <family val="2"/>
          </rPr>
          <t>Solver found an integer solution within tolerance. All constraints are satisfied.</t>
        </r>
      </text>
    </comment>
    <comment ref="F37" authorId="0" shapeId="0" xr:uid="{EC8F572D-02F3-48A4-82EF-43E53C028AA5}">
      <text>
        <r>
          <rPr>
            <sz val="9"/>
            <color indexed="81"/>
            <rFont val="Tahoma"/>
            <family val="2"/>
          </rPr>
          <t>Solver found a solution. All constraints and optimality conditions are satisfied.</t>
        </r>
      </text>
    </comment>
    <comment ref="G37" authorId="0" shapeId="0" xr:uid="{6FE9DC25-DCD2-4FBF-BB4F-79D4967455B5}">
      <text>
        <r>
          <rPr>
            <sz val="9"/>
            <color indexed="81"/>
            <rFont val="Tahoma"/>
            <family val="2"/>
          </rPr>
          <t>Solver found a solution. All constraints and optimality conditions are satisfied.</t>
        </r>
      </text>
    </comment>
    <comment ref="H37" authorId="0" shapeId="0" xr:uid="{BC64F519-7510-461E-AB62-C92004915975}">
      <text>
        <r>
          <rPr>
            <sz val="9"/>
            <color indexed="81"/>
            <rFont val="Tahoma"/>
            <family val="2"/>
          </rPr>
          <t>Solver found a solution. All constraints and optimality conditions are satisfied.</t>
        </r>
      </text>
    </comment>
    <comment ref="I37" authorId="0" shapeId="0" xr:uid="{6E58EDBE-0B29-47E9-A788-92BBB6298158}">
      <text>
        <r>
          <rPr>
            <sz val="9"/>
            <color indexed="81"/>
            <rFont val="Tahoma"/>
            <family val="2"/>
          </rPr>
          <t>Solver found a solution. All constraints and optimality conditions are satisfied.</t>
        </r>
      </text>
    </comment>
    <comment ref="J37" authorId="0" shapeId="0" xr:uid="{40FCD518-7B66-41FE-B72B-D52D58C657F2}">
      <text>
        <r>
          <rPr>
            <sz val="9"/>
            <color indexed="81"/>
            <rFont val="Tahoma"/>
            <family val="2"/>
          </rPr>
          <t>Solver found a solution. All constraints and optimality conditions are satisfied.</t>
        </r>
      </text>
    </comment>
    <comment ref="K37" authorId="0" shapeId="0" xr:uid="{ECAC6C7D-00EA-4937-A9E8-2A7B2E87F5AA}">
      <text>
        <r>
          <rPr>
            <sz val="9"/>
            <color indexed="81"/>
            <rFont val="Tahoma"/>
            <family val="2"/>
          </rPr>
          <t>Solver found a solution. All constraints and optimality conditions are satisfied.</t>
        </r>
      </text>
    </comment>
    <comment ref="L37" authorId="0" shapeId="0" xr:uid="{836D23D6-F9A5-4F62-BC4E-05A27F5A0B75}">
      <text>
        <r>
          <rPr>
            <sz val="9"/>
            <color indexed="81"/>
            <rFont val="Tahoma"/>
            <family val="2"/>
          </rPr>
          <t>Solver found a solution. All constraints and optimality conditions are satisfied.</t>
        </r>
      </text>
    </comment>
    <comment ref="M37" authorId="0" shapeId="0" xr:uid="{9B222CE3-CD67-49B4-9D7C-1674919FCE9B}">
      <text>
        <r>
          <rPr>
            <sz val="9"/>
            <color indexed="81"/>
            <rFont val="Tahoma"/>
            <family val="2"/>
          </rPr>
          <t>Solver found a solution. All constraints and optimality conditions are satisfied.</t>
        </r>
      </text>
    </comment>
    <comment ref="N37" authorId="0" shapeId="0" xr:uid="{93DE4181-4E03-4E9B-A569-490E1EEDE572}">
      <text>
        <r>
          <rPr>
            <sz val="9"/>
            <color indexed="81"/>
            <rFont val="Tahoma"/>
            <family val="2"/>
          </rPr>
          <t>Solver found a solution. All constraints and optimality conditions are satisfied.</t>
        </r>
      </text>
    </comment>
    <comment ref="O37" authorId="0" shapeId="0" xr:uid="{AB8A1BED-BB17-4F58-82A9-248B2206A54E}">
      <text>
        <r>
          <rPr>
            <sz val="9"/>
            <color indexed="81"/>
            <rFont val="Tahoma"/>
            <family val="2"/>
          </rPr>
          <t>Solver found a solution. All constraints and optimality conditions are satisfied.</t>
        </r>
      </text>
    </comment>
    <comment ref="P37" authorId="0" shapeId="0" xr:uid="{EB24E7E0-2D6F-4D89-A584-CACC8E3C951C}">
      <text>
        <r>
          <rPr>
            <sz val="9"/>
            <color indexed="81"/>
            <rFont val="Tahoma"/>
            <family val="2"/>
          </rPr>
          <t>Solver found a solution. All constraints and optimality conditions are satisfied.</t>
        </r>
      </text>
    </comment>
    <comment ref="Q37" authorId="0" shapeId="0" xr:uid="{6BF1B3A0-C4CE-4CC8-B652-1621FC2A3E79}">
      <text>
        <r>
          <rPr>
            <sz val="9"/>
            <color indexed="81"/>
            <rFont val="Tahoma"/>
            <family val="2"/>
          </rPr>
          <t>Solver found a solution. All constraints and optimality conditions are satisfied.</t>
        </r>
      </text>
    </comment>
    <comment ref="R37" authorId="0" shapeId="0" xr:uid="{15B9EB25-F2CD-4224-A4CF-CF40080C7583}">
      <text>
        <r>
          <rPr>
            <sz val="9"/>
            <color indexed="81"/>
            <rFont val="Tahoma"/>
            <family val="2"/>
          </rPr>
          <t>Solver found a solution. All constraints and optimality conditions are satisfied.</t>
        </r>
      </text>
    </comment>
    <comment ref="S37" authorId="0" shapeId="0" xr:uid="{DFEB4EF7-D3AB-4572-B202-D9D0FC672FFF}">
      <text>
        <r>
          <rPr>
            <sz val="9"/>
            <color indexed="81"/>
            <rFont val="Tahoma"/>
            <family val="2"/>
          </rPr>
          <t>Solver found a solution. All constraints and optimality conditions are satisfied.</t>
        </r>
      </text>
    </comment>
    <comment ref="T37" authorId="0" shapeId="0" xr:uid="{ECC26701-267C-4C0A-B013-5E6DE02E508C}">
      <text>
        <r>
          <rPr>
            <sz val="9"/>
            <color indexed="81"/>
            <rFont val="Tahoma"/>
            <family val="2"/>
          </rPr>
          <t>Solver found a solution. All constraints and optimality conditions are satisfied.</t>
        </r>
      </text>
    </comment>
    <comment ref="U37" authorId="0" shapeId="0" xr:uid="{BCC3236C-A293-4DCD-8343-FEC28AA689C2}">
      <text>
        <r>
          <rPr>
            <sz val="9"/>
            <color indexed="81"/>
            <rFont val="Tahoma"/>
            <family val="2"/>
          </rPr>
          <t>Solver found a solution. All constraints and optimality conditions are satisfied.</t>
        </r>
      </text>
    </comment>
    <comment ref="V37" authorId="0" shapeId="0" xr:uid="{CB2E2635-24D1-4584-A3B5-522308DF5F62}">
      <text>
        <r>
          <rPr>
            <sz val="9"/>
            <color indexed="81"/>
            <rFont val="Tahoma"/>
            <family val="2"/>
          </rPr>
          <t>Solver found a solution. All constraints and optimality conditions are satisfied.</t>
        </r>
      </text>
    </comment>
    <comment ref="B38" authorId="0" shapeId="0" xr:uid="{01E6C7D9-DC28-4DBC-8B2D-DBC73AB210F2}">
      <text>
        <r>
          <rPr>
            <sz val="9"/>
            <color indexed="81"/>
            <rFont val="Tahoma"/>
            <family val="2"/>
          </rPr>
          <t>Solver found an integer solution within tolerance. All constraints are satisfied.</t>
        </r>
      </text>
    </comment>
    <comment ref="C38" authorId="0" shapeId="0" xr:uid="{5FA7CD45-CF9E-40C1-8374-D1D094B28895}">
      <text>
        <r>
          <rPr>
            <sz val="9"/>
            <color indexed="81"/>
            <rFont val="Tahoma"/>
            <family val="2"/>
          </rPr>
          <t>Solver found an integer solution within tolerance. All constraints are satisfied.</t>
        </r>
      </text>
    </comment>
    <comment ref="D38" authorId="0" shapeId="0" xr:uid="{DA307C94-8065-47CC-9992-EA64A55EBC82}">
      <text>
        <r>
          <rPr>
            <sz val="9"/>
            <color indexed="81"/>
            <rFont val="Tahoma"/>
            <family val="2"/>
          </rPr>
          <t>Solver found an integer solution within tolerance. All constraints are satisfied.</t>
        </r>
      </text>
    </comment>
    <comment ref="E38" authorId="0" shapeId="0" xr:uid="{B19704E9-2D58-4A37-BB22-9501E7D35EB6}">
      <text>
        <r>
          <rPr>
            <sz val="9"/>
            <color indexed="81"/>
            <rFont val="Tahoma"/>
            <family val="2"/>
          </rPr>
          <t>Solver found an integer solution within tolerance. All constraints are satisfied.</t>
        </r>
      </text>
    </comment>
    <comment ref="F38" authorId="0" shapeId="0" xr:uid="{92D8C84E-5D21-47A9-A318-AEC1D9A69FF5}">
      <text>
        <r>
          <rPr>
            <sz val="9"/>
            <color indexed="81"/>
            <rFont val="Tahoma"/>
            <family val="2"/>
          </rPr>
          <t>Solver found a solution. All constraints and optimality conditions are satisfied.</t>
        </r>
      </text>
    </comment>
    <comment ref="G38" authorId="0" shapeId="0" xr:uid="{55007F57-4925-4EC4-891B-39E8B0BACEAF}">
      <text>
        <r>
          <rPr>
            <sz val="9"/>
            <color indexed="81"/>
            <rFont val="Tahoma"/>
            <family val="2"/>
          </rPr>
          <t>Solver found a solution. All constraints and optimality conditions are satisfied.</t>
        </r>
      </text>
    </comment>
    <comment ref="H38" authorId="0" shapeId="0" xr:uid="{847FB8E7-9C56-4246-909D-F83DAC292862}">
      <text>
        <r>
          <rPr>
            <sz val="9"/>
            <color indexed="81"/>
            <rFont val="Tahoma"/>
            <family val="2"/>
          </rPr>
          <t>Solver found a solution. All constraints and optimality conditions are satisfied.</t>
        </r>
      </text>
    </comment>
    <comment ref="I38" authorId="0" shapeId="0" xr:uid="{915D89FF-2FF3-4B95-9071-B66E2838E5E5}">
      <text>
        <r>
          <rPr>
            <sz val="9"/>
            <color indexed="81"/>
            <rFont val="Tahoma"/>
            <family val="2"/>
          </rPr>
          <t>Solver found a solution. All constraints and optimality conditions are satisfied.</t>
        </r>
      </text>
    </comment>
    <comment ref="J38" authorId="0" shapeId="0" xr:uid="{07A39383-D6B9-4398-815B-0A723B3BA19F}">
      <text>
        <r>
          <rPr>
            <sz val="9"/>
            <color indexed="81"/>
            <rFont val="Tahoma"/>
            <family val="2"/>
          </rPr>
          <t>Solver found a solution. All constraints and optimality conditions are satisfied.</t>
        </r>
      </text>
    </comment>
    <comment ref="K38" authorId="0" shapeId="0" xr:uid="{6A8ED82B-CA41-4FB4-8A87-814C90F1B661}">
      <text>
        <r>
          <rPr>
            <sz val="9"/>
            <color indexed="81"/>
            <rFont val="Tahoma"/>
            <family val="2"/>
          </rPr>
          <t>Solver found a solution. All constraints and optimality conditions are satisfied.</t>
        </r>
      </text>
    </comment>
    <comment ref="L38" authorId="0" shapeId="0" xr:uid="{DF1A1D67-1CF8-46AE-A8F7-1E18B11528B1}">
      <text>
        <r>
          <rPr>
            <sz val="9"/>
            <color indexed="81"/>
            <rFont val="Tahoma"/>
            <family val="2"/>
          </rPr>
          <t>Solver found a solution. All constraints and optimality conditions are satisfied.</t>
        </r>
      </text>
    </comment>
    <comment ref="M38" authorId="0" shapeId="0" xr:uid="{206C0F5C-16C0-4608-9018-16FE2163750D}">
      <text>
        <r>
          <rPr>
            <sz val="9"/>
            <color indexed="81"/>
            <rFont val="Tahoma"/>
            <family val="2"/>
          </rPr>
          <t>Solver found a solution. All constraints and optimality conditions are satisfied.</t>
        </r>
      </text>
    </comment>
    <comment ref="N38" authorId="0" shapeId="0" xr:uid="{7F43F532-410F-45F7-BD98-DA78638F1BBE}">
      <text>
        <r>
          <rPr>
            <sz val="9"/>
            <color indexed="81"/>
            <rFont val="Tahoma"/>
            <family val="2"/>
          </rPr>
          <t>Solver found a solution. All constraints and optimality conditions are satisfied.</t>
        </r>
      </text>
    </comment>
    <comment ref="O38" authorId="0" shapeId="0" xr:uid="{D072465B-524A-4C61-B4D3-7C65B05855F2}">
      <text>
        <r>
          <rPr>
            <sz val="9"/>
            <color indexed="81"/>
            <rFont val="Tahoma"/>
            <family val="2"/>
          </rPr>
          <t>Solver found a solution. All constraints and optimality conditions are satisfied.</t>
        </r>
      </text>
    </comment>
    <comment ref="P38" authorId="0" shapeId="0" xr:uid="{E454C798-58C9-4CE4-AABE-1DFF15BB348F}">
      <text>
        <r>
          <rPr>
            <sz val="9"/>
            <color indexed="81"/>
            <rFont val="Tahoma"/>
            <family val="2"/>
          </rPr>
          <t>Solver found a solution. All constraints and optimality conditions are satisfied.</t>
        </r>
      </text>
    </comment>
    <comment ref="Q38" authorId="0" shapeId="0" xr:uid="{F08EDAB1-21FE-4B95-9C37-8E4E01F9C621}">
      <text>
        <r>
          <rPr>
            <sz val="9"/>
            <color indexed="81"/>
            <rFont val="Tahoma"/>
            <family val="2"/>
          </rPr>
          <t>Solver found a solution. All constraints and optimality conditions are satisfied.</t>
        </r>
      </text>
    </comment>
    <comment ref="R38" authorId="0" shapeId="0" xr:uid="{C1CA5ED3-7177-49BD-B7DF-AB27CD832B14}">
      <text>
        <r>
          <rPr>
            <sz val="9"/>
            <color indexed="81"/>
            <rFont val="Tahoma"/>
            <family val="2"/>
          </rPr>
          <t>Solver found a solution. All constraints and optimality conditions are satisfied.</t>
        </r>
      </text>
    </comment>
    <comment ref="S38" authorId="0" shapeId="0" xr:uid="{632A5918-1F97-4865-B5BE-65532DEDFA20}">
      <text>
        <r>
          <rPr>
            <sz val="9"/>
            <color indexed="81"/>
            <rFont val="Tahoma"/>
            <family val="2"/>
          </rPr>
          <t>Solver found a solution. All constraints and optimality conditions are satisfied.</t>
        </r>
      </text>
    </comment>
    <comment ref="T38" authorId="0" shapeId="0" xr:uid="{36EBB6FD-FA63-40BC-922C-96DDAC416CE8}">
      <text>
        <r>
          <rPr>
            <sz val="9"/>
            <color indexed="81"/>
            <rFont val="Tahoma"/>
            <family val="2"/>
          </rPr>
          <t>Solver found a solution. All constraints and optimality conditions are satisfied.</t>
        </r>
      </text>
    </comment>
    <comment ref="U38" authorId="0" shapeId="0" xr:uid="{719C30CB-3819-4F68-96AB-8ABBB5228788}">
      <text>
        <r>
          <rPr>
            <sz val="9"/>
            <color indexed="81"/>
            <rFont val="Tahoma"/>
            <family val="2"/>
          </rPr>
          <t>Solver found a solution. All constraints and optimality conditions are satisfied.</t>
        </r>
      </text>
    </comment>
    <comment ref="V38" authorId="0" shapeId="0" xr:uid="{EECF4E18-E22E-4CBF-B536-3107693BD1F9}">
      <text>
        <r>
          <rPr>
            <sz val="9"/>
            <color indexed="81"/>
            <rFont val="Tahoma"/>
            <family val="2"/>
          </rPr>
          <t>Solver found a solution. All constraints and optimality conditions are satisfied.</t>
        </r>
      </text>
    </comment>
    <comment ref="B39" authorId="0" shapeId="0" xr:uid="{4A1FD8DF-6612-45CF-BB94-985331C62C59}">
      <text>
        <r>
          <rPr>
            <sz val="9"/>
            <color indexed="81"/>
            <rFont val="Tahoma"/>
            <family val="2"/>
          </rPr>
          <t>Solver found an integer solution within tolerance. All constraints are satisfied.</t>
        </r>
      </text>
    </comment>
    <comment ref="C39" authorId="0" shapeId="0" xr:uid="{A3DB83FD-733C-408D-857B-D8746FA2D332}">
      <text>
        <r>
          <rPr>
            <sz val="9"/>
            <color indexed="81"/>
            <rFont val="Tahoma"/>
            <family val="2"/>
          </rPr>
          <t>Solver found an integer solution within tolerance. All constraints are satisfied.</t>
        </r>
      </text>
    </comment>
    <comment ref="D39" authorId="0" shapeId="0" xr:uid="{3C3902CC-3344-4766-BD2B-3CA5FD8DCA64}">
      <text>
        <r>
          <rPr>
            <sz val="9"/>
            <color indexed="81"/>
            <rFont val="Tahoma"/>
            <family val="2"/>
          </rPr>
          <t>Solver found an integer solution within tolerance. All constraints are satisfied.</t>
        </r>
      </text>
    </comment>
    <comment ref="E39" authorId="0" shapeId="0" xr:uid="{053103BC-DF93-41D6-B357-AD11352BD94C}">
      <text>
        <r>
          <rPr>
            <sz val="9"/>
            <color indexed="81"/>
            <rFont val="Tahoma"/>
            <family val="2"/>
          </rPr>
          <t>Solver found an integer solution within tolerance. All constraints are satisfied.</t>
        </r>
      </text>
    </comment>
    <comment ref="F39" authorId="0" shapeId="0" xr:uid="{A7FED797-5922-4D8E-AAEE-44580471D16E}">
      <text>
        <r>
          <rPr>
            <sz val="9"/>
            <color indexed="81"/>
            <rFont val="Tahoma"/>
            <family val="2"/>
          </rPr>
          <t>Solver found a solution. All constraints and optimality conditions are satisfied.</t>
        </r>
      </text>
    </comment>
    <comment ref="G39" authorId="0" shapeId="0" xr:uid="{B7A8AC7E-305E-453A-8DF5-14CD337E9CC8}">
      <text>
        <r>
          <rPr>
            <sz val="9"/>
            <color indexed="81"/>
            <rFont val="Tahoma"/>
            <family val="2"/>
          </rPr>
          <t>Solver found a solution. All constraints and optimality conditions are satisfied.</t>
        </r>
      </text>
    </comment>
    <comment ref="H39" authorId="0" shapeId="0" xr:uid="{ABC96F13-0C06-4527-B759-0865DB7D37DE}">
      <text>
        <r>
          <rPr>
            <sz val="9"/>
            <color indexed="81"/>
            <rFont val="Tahoma"/>
            <family val="2"/>
          </rPr>
          <t>Solver found a solution. All constraints and optimality conditions are satisfied.</t>
        </r>
      </text>
    </comment>
    <comment ref="I39" authorId="0" shapeId="0" xr:uid="{818029C4-42AC-433F-92A7-4505A03C2072}">
      <text>
        <r>
          <rPr>
            <sz val="9"/>
            <color indexed="81"/>
            <rFont val="Tahoma"/>
            <family val="2"/>
          </rPr>
          <t>Solver found a solution. All constraints and optimality conditions are satisfied.</t>
        </r>
      </text>
    </comment>
    <comment ref="J39" authorId="0" shapeId="0" xr:uid="{E37F63DF-E178-478C-9166-BC3D337D2FAC}">
      <text>
        <r>
          <rPr>
            <sz val="9"/>
            <color indexed="81"/>
            <rFont val="Tahoma"/>
            <family val="2"/>
          </rPr>
          <t>Solver found a solution. All constraints and optimality conditions are satisfied.</t>
        </r>
      </text>
    </comment>
    <comment ref="K39" authorId="0" shapeId="0" xr:uid="{3C34C31D-4669-4368-B43B-81061F73C89F}">
      <text>
        <r>
          <rPr>
            <sz val="9"/>
            <color indexed="81"/>
            <rFont val="Tahoma"/>
            <family val="2"/>
          </rPr>
          <t>Solver found a solution. All constraints and optimality conditions are satisfied.</t>
        </r>
      </text>
    </comment>
    <comment ref="L39" authorId="0" shapeId="0" xr:uid="{A53925EE-AEC7-42F4-BD95-9F2A113D69DC}">
      <text>
        <r>
          <rPr>
            <sz val="9"/>
            <color indexed="81"/>
            <rFont val="Tahoma"/>
            <family val="2"/>
          </rPr>
          <t>Solver found a solution. All constraints and optimality conditions are satisfied.</t>
        </r>
      </text>
    </comment>
    <comment ref="M39" authorId="0" shapeId="0" xr:uid="{1C5C35B0-CF14-4E91-9212-D54137F92938}">
      <text>
        <r>
          <rPr>
            <sz val="9"/>
            <color indexed="81"/>
            <rFont val="Tahoma"/>
            <family val="2"/>
          </rPr>
          <t>Solver found a solution. All constraints and optimality conditions are satisfied.</t>
        </r>
      </text>
    </comment>
    <comment ref="N39" authorId="0" shapeId="0" xr:uid="{AF7659A6-DCCE-4A5F-B5C1-3B06582250EB}">
      <text>
        <r>
          <rPr>
            <sz val="9"/>
            <color indexed="81"/>
            <rFont val="Tahoma"/>
            <family val="2"/>
          </rPr>
          <t>Solver found a solution. All constraints and optimality conditions are satisfied.</t>
        </r>
      </text>
    </comment>
    <comment ref="O39" authorId="0" shapeId="0" xr:uid="{9E62AF5D-0930-479E-BA3D-2DF82635EE30}">
      <text>
        <r>
          <rPr>
            <sz val="9"/>
            <color indexed="81"/>
            <rFont val="Tahoma"/>
            <family val="2"/>
          </rPr>
          <t>Solver found a solution. All constraints and optimality conditions are satisfied.</t>
        </r>
      </text>
    </comment>
    <comment ref="P39" authorId="0" shapeId="0" xr:uid="{D2682534-3C2C-449D-81A4-D134ADB63799}">
      <text>
        <r>
          <rPr>
            <sz val="9"/>
            <color indexed="81"/>
            <rFont val="Tahoma"/>
            <family val="2"/>
          </rPr>
          <t>Solver found a solution. All constraints and optimality conditions are satisfied.</t>
        </r>
      </text>
    </comment>
    <comment ref="Q39" authorId="0" shapeId="0" xr:uid="{17C4D7B7-E71A-4501-A24A-E6080FE4115F}">
      <text>
        <r>
          <rPr>
            <sz val="9"/>
            <color indexed="81"/>
            <rFont val="Tahoma"/>
            <family val="2"/>
          </rPr>
          <t>Solver found a solution. All constraints and optimality conditions are satisfied.</t>
        </r>
      </text>
    </comment>
    <comment ref="R39" authorId="0" shapeId="0" xr:uid="{738A663F-F54E-46E8-8315-0EAA36CAC009}">
      <text>
        <r>
          <rPr>
            <sz val="9"/>
            <color indexed="81"/>
            <rFont val="Tahoma"/>
            <family val="2"/>
          </rPr>
          <t>Solver found a solution. All constraints and optimality conditions are satisfied.</t>
        </r>
      </text>
    </comment>
    <comment ref="S39" authorId="0" shapeId="0" xr:uid="{AE449EAA-C3DE-46BD-A0FE-A009FADDBC5A}">
      <text>
        <r>
          <rPr>
            <sz val="9"/>
            <color indexed="81"/>
            <rFont val="Tahoma"/>
            <family val="2"/>
          </rPr>
          <t>Solver found a solution. All constraints and optimality conditions are satisfied.</t>
        </r>
      </text>
    </comment>
    <comment ref="T39" authorId="0" shapeId="0" xr:uid="{34DE55E8-0F68-4A3E-BFC8-4306E692A4E1}">
      <text>
        <r>
          <rPr>
            <sz val="9"/>
            <color indexed="81"/>
            <rFont val="Tahoma"/>
            <family val="2"/>
          </rPr>
          <t>Solver found a solution. All constraints and optimality conditions are satisfied.</t>
        </r>
      </text>
    </comment>
    <comment ref="U39" authorId="0" shapeId="0" xr:uid="{19DFE898-2CF7-45B2-8D87-8FE0D6050DC4}">
      <text>
        <r>
          <rPr>
            <sz val="9"/>
            <color indexed="81"/>
            <rFont val="Tahoma"/>
            <family val="2"/>
          </rPr>
          <t>Solver found a solution. All constraints and optimality conditions are satisfied.</t>
        </r>
      </text>
    </comment>
    <comment ref="V39" authorId="0" shapeId="0" xr:uid="{DBB671E5-4AA7-4B11-B0EA-FFFA6066F71F}">
      <text>
        <r>
          <rPr>
            <sz val="9"/>
            <color indexed="81"/>
            <rFont val="Tahoma"/>
            <family val="2"/>
          </rPr>
          <t>Solver found a solution. All constraints and optimality conditions are satisfied.</t>
        </r>
      </text>
    </comment>
    <comment ref="B40" authorId="0" shapeId="0" xr:uid="{585215F0-7E22-4E0D-BF11-82EB343068D7}">
      <text>
        <r>
          <rPr>
            <sz val="9"/>
            <color indexed="81"/>
            <rFont val="Tahoma"/>
            <family val="2"/>
          </rPr>
          <t>Solver found an integer solution within tolerance. All constraints are satisfied.</t>
        </r>
      </text>
    </comment>
    <comment ref="C40" authorId="0" shapeId="0" xr:uid="{CCFAECF5-C0F7-4D68-8B33-3C691BA40536}">
      <text>
        <r>
          <rPr>
            <sz val="9"/>
            <color indexed="81"/>
            <rFont val="Tahoma"/>
            <family val="2"/>
          </rPr>
          <t>Solver found an integer solution within tolerance. All constraints are satisfied.</t>
        </r>
      </text>
    </comment>
    <comment ref="D40" authorId="0" shapeId="0" xr:uid="{EC6DAC51-97B3-4275-AFF1-039CEB7063BA}">
      <text>
        <r>
          <rPr>
            <sz val="9"/>
            <color indexed="81"/>
            <rFont val="Tahoma"/>
            <family val="2"/>
          </rPr>
          <t>Solver found an integer solution within tolerance. All constraints are satisfied.</t>
        </r>
      </text>
    </comment>
    <comment ref="E40" authorId="0" shapeId="0" xr:uid="{C24011D9-C6D2-410D-80EA-42F1518E3892}">
      <text>
        <r>
          <rPr>
            <sz val="9"/>
            <color indexed="81"/>
            <rFont val="Tahoma"/>
            <family val="2"/>
          </rPr>
          <t>Solver found an integer solution within tolerance. All constraints are satisfied.</t>
        </r>
      </text>
    </comment>
    <comment ref="F40" authorId="0" shapeId="0" xr:uid="{A25488EA-E819-4DFA-A11E-347C80F15734}">
      <text>
        <r>
          <rPr>
            <sz val="9"/>
            <color indexed="81"/>
            <rFont val="Tahoma"/>
            <family val="2"/>
          </rPr>
          <t>Solver found a solution. All constraints and optimality conditions are satisfied.</t>
        </r>
      </text>
    </comment>
    <comment ref="G40" authorId="0" shapeId="0" xr:uid="{05F30212-EB42-4586-A264-DB2B3AC2E5D3}">
      <text>
        <r>
          <rPr>
            <sz val="9"/>
            <color indexed="81"/>
            <rFont val="Tahoma"/>
            <family val="2"/>
          </rPr>
          <t>Solver found a solution. All constraints and optimality conditions are satisfied.</t>
        </r>
      </text>
    </comment>
    <comment ref="H40" authorId="0" shapeId="0" xr:uid="{E0B168D6-0EA8-4BD4-A23D-31EA778B780F}">
      <text>
        <r>
          <rPr>
            <sz val="9"/>
            <color indexed="81"/>
            <rFont val="Tahoma"/>
            <family val="2"/>
          </rPr>
          <t>Solver found a solution. All constraints and optimality conditions are satisfied.</t>
        </r>
      </text>
    </comment>
    <comment ref="I40" authorId="0" shapeId="0" xr:uid="{31F9C62B-B170-46F9-A1AC-F3E2E2EF7580}">
      <text>
        <r>
          <rPr>
            <sz val="9"/>
            <color indexed="81"/>
            <rFont val="Tahoma"/>
            <family val="2"/>
          </rPr>
          <t>Solver found a solution. All constraints and optimality conditions are satisfied.</t>
        </r>
      </text>
    </comment>
    <comment ref="J40" authorId="0" shapeId="0" xr:uid="{54218D77-B2E1-4718-8ED1-9EEF7038C3BF}">
      <text>
        <r>
          <rPr>
            <sz val="9"/>
            <color indexed="81"/>
            <rFont val="Tahoma"/>
            <family val="2"/>
          </rPr>
          <t>Solver found a solution. All constraints and optimality conditions are satisfied.</t>
        </r>
      </text>
    </comment>
    <comment ref="K40" authorId="0" shapeId="0" xr:uid="{FBCF20DA-E76A-4955-962F-8D24BEB9F40E}">
      <text>
        <r>
          <rPr>
            <sz val="9"/>
            <color indexed="81"/>
            <rFont val="Tahoma"/>
            <family val="2"/>
          </rPr>
          <t>Solver found a solution. All constraints and optimality conditions are satisfied.</t>
        </r>
      </text>
    </comment>
    <comment ref="L40" authorId="0" shapeId="0" xr:uid="{CEAFE47D-3D2F-4088-A8C2-5A75343C1AE2}">
      <text>
        <r>
          <rPr>
            <sz val="9"/>
            <color indexed="81"/>
            <rFont val="Tahoma"/>
            <family val="2"/>
          </rPr>
          <t>Solver found a solution. All constraints and optimality conditions are satisfied.</t>
        </r>
      </text>
    </comment>
    <comment ref="M40" authorId="0" shapeId="0" xr:uid="{D9E05666-FFBE-4A39-9C94-DAC548FC7E2D}">
      <text>
        <r>
          <rPr>
            <sz val="9"/>
            <color indexed="81"/>
            <rFont val="Tahoma"/>
            <family val="2"/>
          </rPr>
          <t>Solver found a solution. All constraints and optimality conditions are satisfied.</t>
        </r>
      </text>
    </comment>
    <comment ref="N40" authorId="0" shapeId="0" xr:uid="{EE39F3B9-E4A6-48EE-9E50-9FB5D966E248}">
      <text>
        <r>
          <rPr>
            <sz val="9"/>
            <color indexed="81"/>
            <rFont val="Tahoma"/>
            <family val="2"/>
          </rPr>
          <t>Solver found a solution. All constraints and optimality conditions are satisfied.</t>
        </r>
      </text>
    </comment>
    <comment ref="O40" authorId="0" shapeId="0" xr:uid="{5C0ACCDE-9478-4AE4-A09A-042EEC181804}">
      <text>
        <r>
          <rPr>
            <sz val="9"/>
            <color indexed="81"/>
            <rFont val="Tahoma"/>
            <family val="2"/>
          </rPr>
          <t>Solver found a solution. All constraints and optimality conditions are satisfied.</t>
        </r>
      </text>
    </comment>
    <comment ref="P40" authorId="0" shapeId="0" xr:uid="{DA9784EA-B7F5-4851-B4C6-EA20B54728E8}">
      <text>
        <r>
          <rPr>
            <sz val="9"/>
            <color indexed="81"/>
            <rFont val="Tahoma"/>
            <family val="2"/>
          </rPr>
          <t>Solver found a solution. All constraints and optimality conditions are satisfied.</t>
        </r>
      </text>
    </comment>
    <comment ref="Q40" authorId="0" shapeId="0" xr:uid="{7CCEDA84-EEDA-4682-9AD0-095945DD0665}">
      <text>
        <r>
          <rPr>
            <sz val="9"/>
            <color indexed="81"/>
            <rFont val="Tahoma"/>
            <family val="2"/>
          </rPr>
          <t>Solver found a solution. All constraints and optimality conditions are satisfied.</t>
        </r>
      </text>
    </comment>
    <comment ref="R40" authorId="0" shapeId="0" xr:uid="{28201143-5F1D-4929-A973-0CFFE71714FD}">
      <text>
        <r>
          <rPr>
            <sz val="9"/>
            <color indexed="81"/>
            <rFont val="Tahoma"/>
            <family val="2"/>
          </rPr>
          <t>Solver found a solution. All constraints and optimality conditions are satisfied.</t>
        </r>
      </text>
    </comment>
    <comment ref="S40" authorId="0" shapeId="0" xr:uid="{CB9F44A3-F699-405C-B2FE-44D0A72682F4}">
      <text>
        <r>
          <rPr>
            <sz val="9"/>
            <color indexed="81"/>
            <rFont val="Tahoma"/>
            <family val="2"/>
          </rPr>
          <t>Solver found a solution. All constraints and optimality conditions are satisfied.</t>
        </r>
      </text>
    </comment>
    <comment ref="T40" authorId="0" shapeId="0" xr:uid="{AB80735C-C86F-48B8-801C-85B55DCAD9CB}">
      <text>
        <r>
          <rPr>
            <sz val="9"/>
            <color indexed="81"/>
            <rFont val="Tahoma"/>
            <family val="2"/>
          </rPr>
          <t>Solver found a solution. All constraints and optimality conditions are satisfied.</t>
        </r>
      </text>
    </comment>
    <comment ref="U40" authorId="0" shapeId="0" xr:uid="{E2EAE132-1677-4619-90B4-1D1CF826CB5C}">
      <text>
        <r>
          <rPr>
            <sz val="9"/>
            <color indexed="81"/>
            <rFont val="Tahoma"/>
            <family val="2"/>
          </rPr>
          <t>Solver found a solution. All constraints and optimality conditions are satisfied.</t>
        </r>
      </text>
    </comment>
    <comment ref="V40" authorId="0" shapeId="0" xr:uid="{609E974A-9CC1-4091-9A4A-6B10AFFF7D73}">
      <text>
        <r>
          <rPr>
            <sz val="9"/>
            <color indexed="81"/>
            <rFont val="Tahoma"/>
            <family val="2"/>
          </rPr>
          <t>Solver found a solution. All constraints and optimality conditions are satisfied.</t>
        </r>
      </text>
    </comment>
    <comment ref="B41" authorId="0" shapeId="0" xr:uid="{A1E82F86-AAD4-459C-A730-08DEDCB4E078}">
      <text>
        <r>
          <rPr>
            <sz val="9"/>
            <color indexed="81"/>
            <rFont val="Tahoma"/>
            <family val="2"/>
          </rPr>
          <t>Solver found an integer solution within tolerance. All constraints are satisfied.</t>
        </r>
      </text>
    </comment>
    <comment ref="C41" authorId="0" shapeId="0" xr:uid="{2FFEF5F4-09FD-418C-B0D9-034C7D71A628}">
      <text>
        <r>
          <rPr>
            <sz val="9"/>
            <color indexed="81"/>
            <rFont val="Tahoma"/>
            <family val="2"/>
          </rPr>
          <t>Solver found an integer solution within tolerance. All constraints are satisfied.</t>
        </r>
      </text>
    </comment>
    <comment ref="D41" authorId="0" shapeId="0" xr:uid="{36512DB3-7D78-419E-9ECF-DBD433E054C4}">
      <text>
        <r>
          <rPr>
            <sz val="9"/>
            <color indexed="81"/>
            <rFont val="Tahoma"/>
            <family val="2"/>
          </rPr>
          <t>Solver found an integer solution within tolerance. All constraints are satisfied.</t>
        </r>
      </text>
    </comment>
    <comment ref="E41" authorId="0" shapeId="0" xr:uid="{A5308202-A1B9-4413-99DC-336E5C038222}">
      <text>
        <r>
          <rPr>
            <sz val="9"/>
            <color indexed="81"/>
            <rFont val="Tahoma"/>
            <family val="2"/>
          </rPr>
          <t>Solver found an integer solution within tolerance. All constraints are satisfied.</t>
        </r>
      </text>
    </comment>
    <comment ref="F41" authorId="0" shapeId="0" xr:uid="{4830F8F9-CD0E-4C6B-B7D0-427F76680B5E}">
      <text>
        <r>
          <rPr>
            <sz val="9"/>
            <color indexed="81"/>
            <rFont val="Tahoma"/>
            <family val="2"/>
          </rPr>
          <t>Solver found a solution. All constraints and optimality conditions are satisfied.</t>
        </r>
      </text>
    </comment>
    <comment ref="G41" authorId="0" shapeId="0" xr:uid="{83C7DB48-0839-4B05-A4A3-D88A9928232F}">
      <text>
        <r>
          <rPr>
            <sz val="9"/>
            <color indexed="81"/>
            <rFont val="Tahoma"/>
            <family val="2"/>
          </rPr>
          <t>Solver found a solution. All constraints and optimality conditions are satisfied.</t>
        </r>
      </text>
    </comment>
    <comment ref="H41" authorId="0" shapeId="0" xr:uid="{149BBBDE-F28E-4876-81CA-33323601D380}">
      <text>
        <r>
          <rPr>
            <sz val="9"/>
            <color indexed="81"/>
            <rFont val="Tahoma"/>
            <family val="2"/>
          </rPr>
          <t>Solver found a solution. All constraints and optimality conditions are satisfied.</t>
        </r>
      </text>
    </comment>
    <comment ref="I41" authorId="0" shapeId="0" xr:uid="{650D9B8C-4816-407E-B355-48CF4E5106A0}">
      <text>
        <r>
          <rPr>
            <sz val="9"/>
            <color indexed="81"/>
            <rFont val="Tahoma"/>
            <family val="2"/>
          </rPr>
          <t>Solver found a solution. All constraints and optimality conditions are satisfied.</t>
        </r>
      </text>
    </comment>
    <comment ref="J41" authorId="0" shapeId="0" xr:uid="{74EDF751-DC38-4B2A-A729-3E6652BCB4A6}">
      <text>
        <r>
          <rPr>
            <sz val="9"/>
            <color indexed="81"/>
            <rFont val="Tahoma"/>
            <family val="2"/>
          </rPr>
          <t>Solver found a solution. All constraints and optimality conditions are satisfied.</t>
        </r>
      </text>
    </comment>
    <comment ref="K41" authorId="0" shapeId="0" xr:uid="{70CB5E33-6406-4015-BBF5-D68CB358BAC4}">
      <text>
        <r>
          <rPr>
            <sz val="9"/>
            <color indexed="81"/>
            <rFont val="Tahoma"/>
            <family val="2"/>
          </rPr>
          <t>Solver found a solution. All constraints and optimality conditions are satisfied.</t>
        </r>
      </text>
    </comment>
    <comment ref="L41" authorId="0" shapeId="0" xr:uid="{ABAA343B-BFE1-4BFC-B453-45B95897D6ED}">
      <text>
        <r>
          <rPr>
            <sz val="9"/>
            <color indexed="81"/>
            <rFont val="Tahoma"/>
            <family val="2"/>
          </rPr>
          <t>Solver found a solution. All constraints and optimality conditions are satisfied.</t>
        </r>
      </text>
    </comment>
    <comment ref="M41" authorId="0" shapeId="0" xr:uid="{7D633BA5-7343-4B15-BF95-CB0883DB9810}">
      <text>
        <r>
          <rPr>
            <sz val="9"/>
            <color indexed="81"/>
            <rFont val="Tahoma"/>
            <family val="2"/>
          </rPr>
          <t>Solver found a solution. All constraints and optimality conditions are satisfied.</t>
        </r>
      </text>
    </comment>
    <comment ref="N41" authorId="0" shapeId="0" xr:uid="{4E68117D-D876-47EB-90D3-4B0BFE0269E1}">
      <text>
        <r>
          <rPr>
            <sz val="9"/>
            <color indexed="81"/>
            <rFont val="Tahoma"/>
            <family val="2"/>
          </rPr>
          <t>Solver found a solution. All constraints and optimality conditions are satisfied.</t>
        </r>
      </text>
    </comment>
    <comment ref="O41" authorId="0" shapeId="0" xr:uid="{A666911E-F229-40E5-BF73-2770A3777395}">
      <text>
        <r>
          <rPr>
            <sz val="9"/>
            <color indexed="81"/>
            <rFont val="Tahoma"/>
            <family val="2"/>
          </rPr>
          <t>Solver found a solution. All constraints and optimality conditions are satisfied.</t>
        </r>
      </text>
    </comment>
    <comment ref="P41" authorId="0" shapeId="0" xr:uid="{F1719A3A-0ECD-4FB0-A4E8-5A48411D8CD2}">
      <text>
        <r>
          <rPr>
            <sz val="9"/>
            <color indexed="81"/>
            <rFont val="Tahoma"/>
            <family val="2"/>
          </rPr>
          <t>Solver found a solution. All constraints and optimality conditions are satisfied.</t>
        </r>
      </text>
    </comment>
    <comment ref="Q41" authorId="0" shapeId="0" xr:uid="{C02FF2F5-E9FA-44CB-9A48-5C2C048AA8C9}">
      <text>
        <r>
          <rPr>
            <sz val="9"/>
            <color indexed="81"/>
            <rFont val="Tahoma"/>
            <family val="2"/>
          </rPr>
          <t>Solver found a solution. All constraints and optimality conditions are satisfied.</t>
        </r>
      </text>
    </comment>
    <comment ref="R41" authorId="0" shapeId="0" xr:uid="{28187334-DDC1-47AE-B9A5-DFF445F6640C}">
      <text>
        <r>
          <rPr>
            <sz val="9"/>
            <color indexed="81"/>
            <rFont val="Tahoma"/>
            <family val="2"/>
          </rPr>
          <t>Solver found a solution. All constraints and optimality conditions are satisfied.</t>
        </r>
      </text>
    </comment>
    <comment ref="S41" authorId="0" shapeId="0" xr:uid="{5D79E0A3-BA0A-4BD4-B376-AD9501DC4E7E}">
      <text>
        <r>
          <rPr>
            <sz val="9"/>
            <color indexed="81"/>
            <rFont val="Tahoma"/>
            <family val="2"/>
          </rPr>
          <t>Solver found a solution. All constraints and optimality conditions are satisfied.</t>
        </r>
      </text>
    </comment>
    <comment ref="T41" authorId="0" shapeId="0" xr:uid="{5EF1B65F-A16B-4BC5-A600-1CC8EED726C7}">
      <text>
        <r>
          <rPr>
            <sz val="9"/>
            <color indexed="81"/>
            <rFont val="Tahoma"/>
            <family val="2"/>
          </rPr>
          <t>Solver found a solution. All constraints and optimality conditions are satisfied.</t>
        </r>
      </text>
    </comment>
    <comment ref="U41" authorId="0" shapeId="0" xr:uid="{F1584819-DA96-4A15-9E89-6A119CC4FB92}">
      <text>
        <r>
          <rPr>
            <sz val="9"/>
            <color indexed="81"/>
            <rFont val="Tahoma"/>
            <family val="2"/>
          </rPr>
          <t>Solver found a solution. All constraints and optimality conditions are satisfied.</t>
        </r>
      </text>
    </comment>
    <comment ref="V41" authorId="0" shapeId="0" xr:uid="{CFC53FF2-1470-4196-BDFC-EEDE86E678A1}">
      <text>
        <r>
          <rPr>
            <sz val="9"/>
            <color indexed="81"/>
            <rFont val="Tahoma"/>
            <family val="2"/>
          </rPr>
          <t>Solver found a solution. All constraints and optimality conditions are satisfied.</t>
        </r>
      </text>
    </comment>
    <comment ref="B42" authorId="0" shapeId="0" xr:uid="{8E30ED17-1E0D-4E8F-91E3-E6BEE49BAED7}">
      <text>
        <r>
          <rPr>
            <sz val="9"/>
            <color indexed="81"/>
            <rFont val="Tahoma"/>
            <family val="2"/>
          </rPr>
          <t>Solver found an integer solution within tolerance. All constraints are satisfied.</t>
        </r>
      </text>
    </comment>
    <comment ref="C42" authorId="0" shapeId="0" xr:uid="{26E4AF7C-EFF4-4C92-A58F-B9A0E924CA8A}">
      <text>
        <r>
          <rPr>
            <sz val="9"/>
            <color indexed="81"/>
            <rFont val="Tahoma"/>
            <family val="2"/>
          </rPr>
          <t>Solver found an integer solution within tolerance. All constraints are satisfied.</t>
        </r>
      </text>
    </comment>
    <comment ref="D42" authorId="0" shapeId="0" xr:uid="{03789C27-4F79-4A6C-9CD0-D9EDF106B31C}">
      <text>
        <r>
          <rPr>
            <sz val="9"/>
            <color indexed="81"/>
            <rFont val="Tahoma"/>
            <family val="2"/>
          </rPr>
          <t>Solver found an integer solution within tolerance. All constraints are satisfied.</t>
        </r>
      </text>
    </comment>
    <comment ref="E42" authorId="0" shapeId="0" xr:uid="{1DC4BF64-E2FF-47FB-A8AD-D114A4BAB8B2}">
      <text>
        <r>
          <rPr>
            <sz val="9"/>
            <color indexed="81"/>
            <rFont val="Tahoma"/>
            <family val="2"/>
          </rPr>
          <t>Solver found an integer solution within tolerance. All constraints are satisfied.</t>
        </r>
      </text>
    </comment>
    <comment ref="F42" authorId="0" shapeId="0" xr:uid="{53D303E4-C0A5-416C-970B-7CCD42D99127}">
      <text>
        <r>
          <rPr>
            <sz val="9"/>
            <color indexed="81"/>
            <rFont val="Tahoma"/>
            <family val="2"/>
          </rPr>
          <t>Solver found a solution. All constraints and optimality conditions are satisfied.</t>
        </r>
      </text>
    </comment>
    <comment ref="G42" authorId="0" shapeId="0" xr:uid="{0A43C6D7-E26C-49DB-824D-DD8DCD121F66}">
      <text>
        <r>
          <rPr>
            <sz val="9"/>
            <color indexed="81"/>
            <rFont val="Tahoma"/>
            <family val="2"/>
          </rPr>
          <t>Solver found a solution. All constraints and optimality conditions are satisfied.</t>
        </r>
      </text>
    </comment>
    <comment ref="H42" authorId="0" shapeId="0" xr:uid="{CD357810-E4E2-4C6A-9866-C396ED50BDF4}">
      <text>
        <r>
          <rPr>
            <sz val="9"/>
            <color indexed="81"/>
            <rFont val="Tahoma"/>
            <family val="2"/>
          </rPr>
          <t>Solver found a solution. All constraints and optimality conditions are satisfied.</t>
        </r>
      </text>
    </comment>
    <comment ref="I42" authorId="0" shapeId="0" xr:uid="{A23FD298-9C11-4642-B8C8-36A8C5564767}">
      <text>
        <r>
          <rPr>
            <sz val="9"/>
            <color indexed="81"/>
            <rFont val="Tahoma"/>
            <family val="2"/>
          </rPr>
          <t>Solver found a solution. All constraints and optimality conditions are satisfied.</t>
        </r>
      </text>
    </comment>
    <comment ref="J42" authorId="0" shapeId="0" xr:uid="{7483B4A4-7E28-4E0E-A9A3-7ADD215B8BAC}">
      <text>
        <r>
          <rPr>
            <sz val="9"/>
            <color indexed="81"/>
            <rFont val="Tahoma"/>
            <family val="2"/>
          </rPr>
          <t>Solver found a solution. All constraints and optimality conditions are satisfied.</t>
        </r>
      </text>
    </comment>
    <comment ref="K42" authorId="0" shapeId="0" xr:uid="{8FFD4AFE-3F2D-4D6B-BF1B-C15A78D236AF}">
      <text>
        <r>
          <rPr>
            <sz val="9"/>
            <color indexed="81"/>
            <rFont val="Tahoma"/>
            <family val="2"/>
          </rPr>
          <t>Solver found a solution. All constraints and optimality conditions are satisfied.</t>
        </r>
      </text>
    </comment>
    <comment ref="L42" authorId="0" shapeId="0" xr:uid="{529ABF47-1576-474E-8601-1BB29B8EDC6A}">
      <text>
        <r>
          <rPr>
            <sz val="9"/>
            <color indexed="81"/>
            <rFont val="Tahoma"/>
            <family val="2"/>
          </rPr>
          <t>Solver found a solution. All constraints and optimality conditions are satisfied.</t>
        </r>
      </text>
    </comment>
    <comment ref="M42" authorId="0" shapeId="0" xr:uid="{E233709F-BCDD-4F0E-8D00-0B89C91A7225}">
      <text>
        <r>
          <rPr>
            <sz val="9"/>
            <color indexed="81"/>
            <rFont val="Tahoma"/>
            <family val="2"/>
          </rPr>
          <t>Solver found a solution. All constraints and optimality conditions are satisfied.</t>
        </r>
      </text>
    </comment>
    <comment ref="N42" authorId="0" shapeId="0" xr:uid="{14EBDD80-1A4D-4732-BDAE-20F351FB99C8}">
      <text>
        <r>
          <rPr>
            <sz val="9"/>
            <color indexed="81"/>
            <rFont val="Tahoma"/>
            <family val="2"/>
          </rPr>
          <t>Solver found a solution. All constraints and optimality conditions are satisfied.</t>
        </r>
      </text>
    </comment>
    <comment ref="O42" authorId="0" shapeId="0" xr:uid="{2940387F-F22E-4405-869F-540E9A3C078C}">
      <text>
        <r>
          <rPr>
            <sz val="9"/>
            <color indexed="81"/>
            <rFont val="Tahoma"/>
            <family val="2"/>
          </rPr>
          <t>Solver found a solution. All constraints and optimality conditions are satisfied.</t>
        </r>
      </text>
    </comment>
    <comment ref="P42" authorId="0" shapeId="0" xr:uid="{CF154C3C-A17A-4468-AB7D-5A5ED2D2A47B}">
      <text>
        <r>
          <rPr>
            <sz val="9"/>
            <color indexed="81"/>
            <rFont val="Tahoma"/>
            <family val="2"/>
          </rPr>
          <t>Solver found a solution. All constraints and optimality conditions are satisfied.</t>
        </r>
      </text>
    </comment>
    <comment ref="Q42" authorId="0" shapeId="0" xr:uid="{A97C60CB-3180-49AD-ABAF-171665707279}">
      <text>
        <r>
          <rPr>
            <sz val="9"/>
            <color indexed="81"/>
            <rFont val="Tahoma"/>
            <family val="2"/>
          </rPr>
          <t>Solver found a solution. All constraints and optimality conditions are satisfied.</t>
        </r>
      </text>
    </comment>
    <comment ref="R42" authorId="0" shapeId="0" xr:uid="{B85B219F-4D61-402A-B62F-6066F6D4119F}">
      <text>
        <r>
          <rPr>
            <sz val="9"/>
            <color indexed="81"/>
            <rFont val="Tahoma"/>
            <family val="2"/>
          </rPr>
          <t>Solver found a solution. All constraints and optimality conditions are satisfied.</t>
        </r>
      </text>
    </comment>
    <comment ref="S42" authorId="0" shapeId="0" xr:uid="{9A52E31D-2CD8-4C42-B54C-8B90F5F77093}">
      <text>
        <r>
          <rPr>
            <sz val="9"/>
            <color indexed="81"/>
            <rFont val="Tahoma"/>
            <family val="2"/>
          </rPr>
          <t>Solver found a solution. All constraints and optimality conditions are satisfied.</t>
        </r>
      </text>
    </comment>
    <comment ref="T42" authorId="0" shapeId="0" xr:uid="{2DF0F87A-F976-48AB-A402-A2E617B236B9}">
      <text>
        <r>
          <rPr>
            <sz val="9"/>
            <color indexed="81"/>
            <rFont val="Tahoma"/>
            <family val="2"/>
          </rPr>
          <t>Solver found a solution. All constraints and optimality conditions are satisfied.</t>
        </r>
      </text>
    </comment>
    <comment ref="U42" authorId="0" shapeId="0" xr:uid="{440FCFF6-E770-49B1-B522-964A9568E28F}">
      <text>
        <r>
          <rPr>
            <sz val="9"/>
            <color indexed="81"/>
            <rFont val="Tahoma"/>
            <family val="2"/>
          </rPr>
          <t>Solver found a solution. All constraints and optimality conditions are satisfied.</t>
        </r>
      </text>
    </comment>
    <comment ref="V42" authorId="0" shapeId="0" xr:uid="{E12A8C0C-C569-4639-82B7-C703E6ED0DB5}">
      <text>
        <r>
          <rPr>
            <sz val="9"/>
            <color indexed="81"/>
            <rFont val="Tahoma"/>
            <family val="2"/>
          </rPr>
          <t>Solver found a solution. All constraints and optimality conditions are satisfied.</t>
        </r>
      </text>
    </comment>
    <comment ref="B43" authorId="0" shapeId="0" xr:uid="{E5D9E4DA-C079-42FB-A03B-AA3360EB98C5}">
      <text>
        <r>
          <rPr>
            <sz val="9"/>
            <color indexed="81"/>
            <rFont val="Tahoma"/>
            <family val="2"/>
          </rPr>
          <t>Solver found an integer solution within tolerance. All constraints are satisfied.</t>
        </r>
      </text>
    </comment>
    <comment ref="C43" authorId="0" shapeId="0" xr:uid="{A3DBC0D0-BE58-4894-BBEB-55C109620900}">
      <text>
        <r>
          <rPr>
            <sz val="9"/>
            <color indexed="81"/>
            <rFont val="Tahoma"/>
            <family val="2"/>
          </rPr>
          <t>Solver found an integer solution within tolerance. All constraints are satisfied.</t>
        </r>
      </text>
    </comment>
    <comment ref="D43" authorId="0" shapeId="0" xr:uid="{6677F9A3-3F36-40EE-AB87-614D07C30DCB}">
      <text>
        <r>
          <rPr>
            <sz val="9"/>
            <color indexed="81"/>
            <rFont val="Tahoma"/>
            <family val="2"/>
          </rPr>
          <t>Solver found an integer solution within tolerance. All constraints are satisfied.</t>
        </r>
      </text>
    </comment>
    <comment ref="E43" authorId="0" shapeId="0" xr:uid="{ECDD9192-ACF9-4CA4-89EC-1C1DDD0052A7}">
      <text>
        <r>
          <rPr>
            <sz val="9"/>
            <color indexed="81"/>
            <rFont val="Tahoma"/>
            <family val="2"/>
          </rPr>
          <t>Solver found an integer solution within tolerance. All constraints are satisfied.</t>
        </r>
      </text>
    </comment>
    <comment ref="F43" authorId="0" shapeId="0" xr:uid="{1F491A75-E0C7-4FB3-9397-446FB3C47756}">
      <text>
        <r>
          <rPr>
            <sz val="9"/>
            <color indexed="81"/>
            <rFont val="Tahoma"/>
            <family val="2"/>
          </rPr>
          <t>Solver found a solution. All constraints and optimality conditions are satisfied.</t>
        </r>
      </text>
    </comment>
    <comment ref="G43" authorId="0" shapeId="0" xr:uid="{8474E940-2F04-455D-A6F6-CB6480864834}">
      <text>
        <r>
          <rPr>
            <sz val="9"/>
            <color indexed="81"/>
            <rFont val="Tahoma"/>
            <family val="2"/>
          </rPr>
          <t>Solver found a solution. All constraints and optimality conditions are satisfied.</t>
        </r>
      </text>
    </comment>
    <comment ref="H43" authorId="0" shapeId="0" xr:uid="{0BF676E7-1AA1-424A-9C8B-774E8E19ADDA}">
      <text>
        <r>
          <rPr>
            <sz val="9"/>
            <color indexed="81"/>
            <rFont val="Tahoma"/>
            <family val="2"/>
          </rPr>
          <t>Solver found a solution. All constraints and optimality conditions are satisfied.</t>
        </r>
      </text>
    </comment>
    <comment ref="I43" authorId="0" shapeId="0" xr:uid="{8363CC22-A6D3-474B-ABC3-874D5EE6C8DD}">
      <text>
        <r>
          <rPr>
            <sz val="9"/>
            <color indexed="81"/>
            <rFont val="Tahoma"/>
            <family val="2"/>
          </rPr>
          <t>Solver found a solution. All constraints and optimality conditions are satisfied.</t>
        </r>
      </text>
    </comment>
    <comment ref="J43" authorId="0" shapeId="0" xr:uid="{47E53662-DF55-4FED-852A-FD7248C8615F}">
      <text>
        <r>
          <rPr>
            <sz val="9"/>
            <color indexed="81"/>
            <rFont val="Tahoma"/>
            <family val="2"/>
          </rPr>
          <t>Solver found a solution. All constraints and optimality conditions are satisfied.</t>
        </r>
      </text>
    </comment>
    <comment ref="K43" authorId="0" shapeId="0" xr:uid="{D52BC416-81CA-4266-9AF6-4ACD7B789D17}">
      <text>
        <r>
          <rPr>
            <sz val="9"/>
            <color indexed="81"/>
            <rFont val="Tahoma"/>
            <family val="2"/>
          </rPr>
          <t>Solver found a solution. All constraints and optimality conditions are satisfied.</t>
        </r>
      </text>
    </comment>
    <comment ref="L43" authorId="0" shapeId="0" xr:uid="{7F992017-10FD-4A5B-BD5C-C5CC7BC8AAA6}">
      <text>
        <r>
          <rPr>
            <sz val="9"/>
            <color indexed="81"/>
            <rFont val="Tahoma"/>
            <family val="2"/>
          </rPr>
          <t>Solver found a solution. All constraints and optimality conditions are satisfied.</t>
        </r>
      </text>
    </comment>
    <comment ref="M43" authorId="0" shapeId="0" xr:uid="{133795E9-A797-4610-9AC0-8772E99FCC8B}">
      <text>
        <r>
          <rPr>
            <sz val="9"/>
            <color indexed="81"/>
            <rFont val="Tahoma"/>
            <family val="2"/>
          </rPr>
          <t>Solver found a solution. All constraints and optimality conditions are satisfied.</t>
        </r>
      </text>
    </comment>
    <comment ref="N43" authorId="0" shapeId="0" xr:uid="{1C22F42A-A133-43BD-B2B5-E473DFFF7A26}">
      <text>
        <r>
          <rPr>
            <sz val="9"/>
            <color indexed="81"/>
            <rFont val="Tahoma"/>
            <family val="2"/>
          </rPr>
          <t>Solver found a solution. All constraints and optimality conditions are satisfied.</t>
        </r>
      </text>
    </comment>
    <comment ref="O43" authorId="0" shapeId="0" xr:uid="{5F1D2521-C6D2-4B00-8F93-D4F152BE6886}">
      <text>
        <r>
          <rPr>
            <sz val="9"/>
            <color indexed="81"/>
            <rFont val="Tahoma"/>
            <family val="2"/>
          </rPr>
          <t>Solver found a solution. All constraints and optimality conditions are satisfied.</t>
        </r>
      </text>
    </comment>
    <comment ref="P43" authorId="0" shapeId="0" xr:uid="{0B7F38B4-BE95-4954-853A-65F60C0FC13C}">
      <text>
        <r>
          <rPr>
            <sz val="9"/>
            <color indexed="81"/>
            <rFont val="Tahoma"/>
            <family val="2"/>
          </rPr>
          <t>Solver found a solution. All constraints and optimality conditions are satisfied.</t>
        </r>
      </text>
    </comment>
    <comment ref="Q43" authorId="0" shapeId="0" xr:uid="{101E21E5-DDC9-45A1-86F1-B0AC267B6BBB}">
      <text>
        <r>
          <rPr>
            <sz val="9"/>
            <color indexed="81"/>
            <rFont val="Tahoma"/>
            <family val="2"/>
          </rPr>
          <t>Solver found a solution. All constraints and optimality conditions are satisfied.</t>
        </r>
      </text>
    </comment>
    <comment ref="R43" authorId="0" shapeId="0" xr:uid="{B4CCE128-FD13-40EA-A7AB-3915394EBD58}">
      <text>
        <r>
          <rPr>
            <sz val="9"/>
            <color indexed="81"/>
            <rFont val="Tahoma"/>
            <family val="2"/>
          </rPr>
          <t>Solver found a solution. All constraints and optimality conditions are satisfied.</t>
        </r>
      </text>
    </comment>
    <comment ref="S43" authorId="0" shapeId="0" xr:uid="{DA4345EC-DE43-43FC-A0EA-B589DC99B12A}">
      <text>
        <r>
          <rPr>
            <sz val="9"/>
            <color indexed="81"/>
            <rFont val="Tahoma"/>
            <family val="2"/>
          </rPr>
          <t>Solver found a solution. All constraints and optimality conditions are satisfied.</t>
        </r>
      </text>
    </comment>
    <comment ref="T43" authorId="0" shapeId="0" xr:uid="{DEF39461-0F49-41EA-AD92-330CF0A6E982}">
      <text>
        <r>
          <rPr>
            <sz val="9"/>
            <color indexed="81"/>
            <rFont val="Tahoma"/>
            <family val="2"/>
          </rPr>
          <t>Solver found a solution. All constraints and optimality conditions are satisfied.</t>
        </r>
      </text>
    </comment>
    <comment ref="U43" authorId="0" shapeId="0" xr:uid="{1655D68A-9489-4D18-871B-829933EFAA12}">
      <text>
        <r>
          <rPr>
            <sz val="9"/>
            <color indexed="81"/>
            <rFont val="Tahoma"/>
            <family val="2"/>
          </rPr>
          <t>Solver found a solution. All constraints and optimality conditions are satisfied.</t>
        </r>
      </text>
    </comment>
    <comment ref="V43" authorId="0" shapeId="0" xr:uid="{8F62F15D-6E15-4A39-9B4C-B688B23C6209}">
      <text>
        <r>
          <rPr>
            <sz val="9"/>
            <color indexed="81"/>
            <rFont val="Tahoma"/>
            <family val="2"/>
          </rPr>
          <t>Solver found a solution. All constraints and optimality conditions are satisfied.</t>
        </r>
      </text>
    </comment>
    <comment ref="B44" authorId="0" shapeId="0" xr:uid="{0724E531-DCEE-4336-A099-2ADCABCFF1FD}">
      <text>
        <r>
          <rPr>
            <sz val="9"/>
            <color indexed="81"/>
            <rFont val="Tahoma"/>
            <family val="2"/>
          </rPr>
          <t>Solver found an integer solution within tolerance. All constraints are satisfied.</t>
        </r>
      </text>
    </comment>
    <comment ref="C44" authorId="0" shapeId="0" xr:uid="{6DF31AC3-D77E-49C4-8C03-6DEBFC8D86EF}">
      <text>
        <r>
          <rPr>
            <sz val="9"/>
            <color indexed="81"/>
            <rFont val="Tahoma"/>
            <family val="2"/>
          </rPr>
          <t>Solver found an integer solution within tolerance. All constraints are satisfied.</t>
        </r>
      </text>
    </comment>
    <comment ref="D44" authorId="0" shapeId="0" xr:uid="{18F98122-3ED8-4330-9260-84D14FABA977}">
      <text>
        <r>
          <rPr>
            <sz val="9"/>
            <color indexed="81"/>
            <rFont val="Tahoma"/>
            <family val="2"/>
          </rPr>
          <t>Solver found an integer solution within tolerance. All constraints are satisfied.</t>
        </r>
      </text>
    </comment>
    <comment ref="E44" authorId="0" shapeId="0" xr:uid="{62025C59-DFFD-47CB-A638-E4AB2ACFCAFF}">
      <text>
        <r>
          <rPr>
            <sz val="9"/>
            <color indexed="81"/>
            <rFont val="Tahoma"/>
            <family val="2"/>
          </rPr>
          <t>Solver found an integer solution within tolerance. All constraints are satisfied.</t>
        </r>
      </text>
    </comment>
    <comment ref="F44" authorId="0" shapeId="0" xr:uid="{910426CD-9B12-4D88-8125-04930327831A}">
      <text>
        <r>
          <rPr>
            <sz val="9"/>
            <color indexed="81"/>
            <rFont val="Tahoma"/>
            <family val="2"/>
          </rPr>
          <t>Solver found a solution. All constraints and optimality conditions are satisfied.</t>
        </r>
      </text>
    </comment>
    <comment ref="G44" authorId="0" shapeId="0" xr:uid="{1B54BE73-8B4A-4174-9463-7DF7BD111753}">
      <text>
        <r>
          <rPr>
            <sz val="9"/>
            <color indexed="81"/>
            <rFont val="Tahoma"/>
            <family val="2"/>
          </rPr>
          <t>Solver found a solution. All constraints and optimality conditions are satisfied.</t>
        </r>
      </text>
    </comment>
    <comment ref="H44" authorId="0" shapeId="0" xr:uid="{DE754BFF-DAE1-4673-B0ED-F13DEAB38AE1}">
      <text>
        <r>
          <rPr>
            <sz val="9"/>
            <color indexed="81"/>
            <rFont val="Tahoma"/>
            <family val="2"/>
          </rPr>
          <t>Solver found a solution. All constraints and optimality conditions are satisfied.</t>
        </r>
      </text>
    </comment>
    <comment ref="I44" authorId="0" shapeId="0" xr:uid="{052C114E-4340-4860-A13C-C0F102192B3C}">
      <text>
        <r>
          <rPr>
            <sz val="9"/>
            <color indexed="81"/>
            <rFont val="Tahoma"/>
            <family val="2"/>
          </rPr>
          <t>Solver found a solution. All constraints and optimality conditions are satisfied.</t>
        </r>
      </text>
    </comment>
    <comment ref="J44" authorId="0" shapeId="0" xr:uid="{BD9DFD29-4B3E-4AB7-8306-4E92805AC747}">
      <text>
        <r>
          <rPr>
            <sz val="9"/>
            <color indexed="81"/>
            <rFont val="Tahoma"/>
            <family val="2"/>
          </rPr>
          <t>Solver found a solution. All constraints and optimality conditions are satisfied.</t>
        </r>
      </text>
    </comment>
    <comment ref="K44" authorId="0" shapeId="0" xr:uid="{7DB53986-DE10-42C8-A30E-39F2D1EB9A06}">
      <text>
        <r>
          <rPr>
            <sz val="9"/>
            <color indexed="81"/>
            <rFont val="Tahoma"/>
            <family val="2"/>
          </rPr>
          <t>Solver found a solution. All constraints and optimality conditions are satisfied.</t>
        </r>
      </text>
    </comment>
    <comment ref="L44" authorId="0" shapeId="0" xr:uid="{FDE033C7-5628-47D0-941C-0D535C782445}">
      <text>
        <r>
          <rPr>
            <sz val="9"/>
            <color indexed="81"/>
            <rFont val="Tahoma"/>
            <family val="2"/>
          </rPr>
          <t>Solver found a solution. All constraints and optimality conditions are satisfied.</t>
        </r>
      </text>
    </comment>
    <comment ref="M44" authorId="0" shapeId="0" xr:uid="{F33BC822-09C7-4936-856F-4F5F296F5CC9}">
      <text>
        <r>
          <rPr>
            <sz val="9"/>
            <color indexed="81"/>
            <rFont val="Tahoma"/>
            <family val="2"/>
          </rPr>
          <t>Solver found a solution. All constraints and optimality conditions are satisfied.</t>
        </r>
      </text>
    </comment>
    <comment ref="N44" authorId="0" shapeId="0" xr:uid="{1F6ED77C-629F-4A2D-88DC-290A98371F6B}">
      <text>
        <r>
          <rPr>
            <sz val="9"/>
            <color indexed="81"/>
            <rFont val="Tahoma"/>
            <family val="2"/>
          </rPr>
          <t>Solver found a solution. All constraints and optimality conditions are satisfied.</t>
        </r>
      </text>
    </comment>
    <comment ref="O44" authorId="0" shapeId="0" xr:uid="{A389F071-90CE-49EA-AB68-25AEDDD45914}">
      <text>
        <r>
          <rPr>
            <sz val="9"/>
            <color indexed="81"/>
            <rFont val="Tahoma"/>
            <family val="2"/>
          </rPr>
          <t>Solver found a solution. All constraints and optimality conditions are satisfied.</t>
        </r>
      </text>
    </comment>
    <comment ref="P44" authorId="0" shapeId="0" xr:uid="{FEB3BAE3-D91E-4F60-AB9F-31E9F59CD901}">
      <text>
        <r>
          <rPr>
            <sz val="9"/>
            <color indexed="81"/>
            <rFont val="Tahoma"/>
            <family val="2"/>
          </rPr>
          <t>Solver found a solution. All constraints and optimality conditions are satisfied.</t>
        </r>
      </text>
    </comment>
    <comment ref="Q44" authorId="0" shapeId="0" xr:uid="{197DD3A4-F2BE-4487-93DB-AEB793818E34}">
      <text>
        <r>
          <rPr>
            <sz val="9"/>
            <color indexed="81"/>
            <rFont val="Tahoma"/>
            <family val="2"/>
          </rPr>
          <t>Solver found a solution. All constraints and optimality conditions are satisfied.</t>
        </r>
      </text>
    </comment>
    <comment ref="R44" authorId="0" shapeId="0" xr:uid="{1B2613D7-31EC-4EF9-B09A-E1EE7303292E}">
      <text>
        <r>
          <rPr>
            <sz val="9"/>
            <color indexed="81"/>
            <rFont val="Tahoma"/>
            <family val="2"/>
          </rPr>
          <t>Solver found a solution. All constraints and optimality conditions are satisfied.</t>
        </r>
      </text>
    </comment>
    <comment ref="S44" authorId="0" shapeId="0" xr:uid="{26D347C6-CD0C-4B63-A1D2-DF84E6473316}">
      <text>
        <r>
          <rPr>
            <sz val="9"/>
            <color indexed="81"/>
            <rFont val="Tahoma"/>
            <family val="2"/>
          </rPr>
          <t>Solver found a solution. All constraints and optimality conditions are satisfied.</t>
        </r>
      </text>
    </comment>
    <comment ref="T44" authorId="0" shapeId="0" xr:uid="{E4E5B9C7-FFB8-4BC9-A0F0-DF158598B6C7}">
      <text>
        <r>
          <rPr>
            <sz val="9"/>
            <color indexed="81"/>
            <rFont val="Tahoma"/>
            <family val="2"/>
          </rPr>
          <t>Solver found a solution. All constraints and optimality conditions are satisfied.</t>
        </r>
      </text>
    </comment>
    <comment ref="U44" authorId="0" shapeId="0" xr:uid="{312AA9F3-06A6-4BC7-8151-04C26E35C52F}">
      <text>
        <r>
          <rPr>
            <sz val="9"/>
            <color indexed="81"/>
            <rFont val="Tahoma"/>
            <family val="2"/>
          </rPr>
          <t>Solver found a solution. All constraints and optimality conditions are satisfied.</t>
        </r>
      </text>
    </comment>
    <comment ref="V44" authorId="0" shapeId="0" xr:uid="{09F72405-9FAB-4C65-B6A5-8F57A5CF790A}">
      <text>
        <r>
          <rPr>
            <sz val="9"/>
            <color indexed="81"/>
            <rFont val="Tahoma"/>
            <family val="2"/>
          </rPr>
          <t>Solver found a solution. All constraints and optimality conditions are satisfied.</t>
        </r>
      </text>
    </comment>
    <comment ref="B45" authorId="0" shapeId="0" xr:uid="{34294BED-7A58-4CAA-82BA-FAC8E2A51D6E}">
      <text>
        <r>
          <rPr>
            <sz val="9"/>
            <color indexed="81"/>
            <rFont val="Tahoma"/>
            <family val="2"/>
          </rPr>
          <t>Solver found an integer solution within tolerance. All constraints are satisfied.</t>
        </r>
      </text>
    </comment>
    <comment ref="C45" authorId="0" shapeId="0" xr:uid="{62ED14CA-9E24-401E-8162-DB8361779B12}">
      <text>
        <r>
          <rPr>
            <sz val="9"/>
            <color indexed="81"/>
            <rFont val="Tahoma"/>
            <family val="2"/>
          </rPr>
          <t>Solver found an integer solution within tolerance. All constraints are satisfied.</t>
        </r>
      </text>
    </comment>
    <comment ref="D45" authorId="0" shapeId="0" xr:uid="{78B4CA40-E9DE-42F1-BF8E-0C35718348DA}">
      <text>
        <r>
          <rPr>
            <sz val="9"/>
            <color indexed="81"/>
            <rFont val="Tahoma"/>
            <family val="2"/>
          </rPr>
          <t>Solver found an integer solution within tolerance. All constraints are satisfied.</t>
        </r>
      </text>
    </comment>
    <comment ref="E45" authorId="0" shapeId="0" xr:uid="{DABBBE39-1B98-4B60-B4BA-3CAED91CF366}">
      <text>
        <r>
          <rPr>
            <sz val="9"/>
            <color indexed="81"/>
            <rFont val="Tahoma"/>
            <family val="2"/>
          </rPr>
          <t>Solver found an integer solution within tolerance. All constraints are satisfied.</t>
        </r>
      </text>
    </comment>
    <comment ref="F45" authorId="0" shapeId="0" xr:uid="{BBE94A24-4F77-46CC-962C-89D0C23B76F9}">
      <text>
        <r>
          <rPr>
            <sz val="9"/>
            <color indexed="81"/>
            <rFont val="Tahoma"/>
            <family val="2"/>
          </rPr>
          <t>Solver found a solution. All constraints and optimality conditions are satisfied.</t>
        </r>
      </text>
    </comment>
    <comment ref="G45" authorId="0" shapeId="0" xr:uid="{E3E9978B-6A10-4EE8-BD04-8637EE78A788}">
      <text>
        <r>
          <rPr>
            <sz val="9"/>
            <color indexed="81"/>
            <rFont val="Tahoma"/>
            <family val="2"/>
          </rPr>
          <t>Solver found a solution. All constraints and optimality conditions are satisfied.</t>
        </r>
      </text>
    </comment>
    <comment ref="H45" authorId="0" shapeId="0" xr:uid="{E909CD46-58D8-49F2-8040-55C526C0B2DE}">
      <text>
        <r>
          <rPr>
            <sz val="9"/>
            <color indexed="81"/>
            <rFont val="Tahoma"/>
            <family val="2"/>
          </rPr>
          <t>Solver found a solution. All constraints and optimality conditions are satisfied.</t>
        </r>
      </text>
    </comment>
    <comment ref="I45" authorId="0" shapeId="0" xr:uid="{F8F697E5-416D-4D8A-A629-87425A2DC600}">
      <text>
        <r>
          <rPr>
            <sz val="9"/>
            <color indexed="81"/>
            <rFont val="Tahoma"/>
            <family val="2"/>
          </rPr>
          <t>Solver found a solution. All constraints and optimality conditions are satisfied.</t>
        </r>
      </text>
    </comment>
    <comment ref="J45" authorId="0" shapeId="0" xr:uid="{571FCF5B-FC69-4223-85B8-F6534CB02046}">
      <text>
        <r>
          <rPr>
            <sz val="9"/>
            <color indexed="81"/>
            <rFont val="Tahoma"/>
            <family val="2"/>
          </rPr>
          <t>Solver found a solution. All constraints and optimality conditions are satisfied.</t>
        </r>
      </text>
    </comment>
    <comment ref="K45" authorId="0" shapeId="0" xr:uid="{9E0F88AE-EFFC-40D4-8568-EDCE5FA5BD11}">
      <text>
        <r>
          <rPr>
            <sz val="9"/>
            <color indexed="81"/>
            <rFont val="Tahoma"/>
            <family val="2"/>
          </rPr>
          <t>Solver found a solution. All constraints and optimality conditions are satisfied.</t>
        </r>
      </text>
    </comment>
    <comment ref="L45" authorId="0" shapeId="0" xr:uid="{5074CA65-2500-4CA9-939F-9698BAB42DE5}">
      <text>
        <r>
          <rPr>
            <sz val="9"/>
            <color indexed="81"/>
            <rFont val="Tahoma"/>
            <family val="2"/>
          </rPr>
          <t>Solver found a solution. All constraints and optimality conditions are satisfied.</t>
        </r>
      </text>
    </comment>
    <comment ref="M45" authorId="0" shapeId="0" xr:uid="{0E4310F5-114A-4F6F-AF2F-52596DD8C71B}">
      <text>
        <r>
          <rPr>
            <sz val="9"/>
            <color indexed="81"/>
            <rFont val="Tahoma"/>
            <family val="2"/>
          </rPr>
          <t>Solver found a solution. All constraints and optimality conditions are satisfied.</t>
        </r>
      </text>
    </comment>
    <comment ref="N45" authorId="0" shapeId="0" xr:uid="{B14AD1BA-5CDE-4267-97FD-D1C173724C1C}">
      <text>
        <r>
          <rPr>
            <sz val="9"/>
            <color indexed="81"/>
            <rFont val="Tahoma"/>
            <family val="2"/>
          </rPr>
          <t>Solver found a solution. All constraints and optimality conditions are satisfied.</t>
        </r>
      </text>
    </comment>
    <comment ref="O45" authorId="0" shapeId="0" xr:uid="{201762DA-24B2-4A52-B3E5-C110AD1DE914}">
      <text>
        <r>
          <rPr>
            <sz val="9"/>
            <color indexed="81"/>
            <rFont val="Tahoma"/>
            <family val="2"/>
          </rPr>
          <t>Solver found a solution. All constraints and optimality conditions are satisfied.</t>
        </r>
      </text>
    </comment>
    <comment ref="P45" authorId="0" shapeId="0" xr:uid="{E14DBC6C-A212-4A62-A1AD-006B0C82D96C}">
      <text>
        <r>
          <rPr>
            <sz val="9"/>
            <color indexed="81"/>
            <rFont val="Tahoma"/>
            <family val="2"/>
          </rPr>
          <t>Solver found a solution. All constraints and optimality conditions are satisfied.</t>
        </r>
      </text>
    </comment>
    <comment ref="Q45" authorId="0" shapeId="0" xr:uid="{52C2823E-D0D7-4825-8F0B-CA23FFF1FAC1}">
      <text>
        <r>
          <rPr>
            <sz val="9"/>
            <color indexed="81"/>
            <rFont val="Tahoma"/>
            <family val="2"/>
          </rPr>
          <t>Solver found a solution. All constraints and optimality conditions are satisfied.</t>
        </r>
      </text>
    </comment>
    <comment ref="R45" authorId="0" shapeId="0" xr:uid="{37667B0F-5D45-4F87-A667-105C9E808D37}">
      <text>
        <r>
          <rPr>
            <sz val="9"/>
            <color indexed="81"/>
            <rFont val="Tahoma"/>
            <family val="2"/>
          </rPr>
          <t>Solver found a solution. All constraints and optimality conditions are satisfied.</t>
        </r>
      </text>
    </comment>
    <comment ref="S45" authorId="0" shapeId="0" xr:uid="{0750E6B7-C2A0-4114-9C8A-C4979783BE7A}">
      <text>
        <r>
          <rPr>
            <sz val="9"/>
            <color indexed="81"/>
            <rFont val="Tahoma"/>
            <family val="2"/>
          </rPr>
          <t>Solver found a solution. All constraints and optimality conditions are satisfied.</t>
        </r>
      </text>
    </comment>
    <comment ref="T45" authorId="0" shapeId="0" xr:uid="{EE7C47AC-8736-47E5-9689-2C858A2E2A21}">
      <text>
        <r>
          <rPr>
            <sz val="9"/>
            <color indexed="81"/>
            <rFont val="Tahoma"/>
            <family val="2"/>
          </rPr>
          <t>Solver found a solution. All constraints and optimality conditions are satisfied.</t>
        </r>
      </text>
    </comment>
    <comment ref="U45" authorId="0" shapeId="0" xr:uid="{D8AAC1E7-4817-4A4B-8DBB-45DEF754A439}">
      <text>
        <r>
          <rPr>
            <sz val="9"/>
            <color indexed="81"/>
            <rFont val="Tahoma"/>
            <family val="2"/>
          </rPr>
          <t>Solver found a solution. All constraints and optimality conditions are satisfied.</t>
        </r>
      </text>
    </comment>
    <comment ref="V45" authorId="0" shapeId="0" xr:uid="{9D79E44C-3C98-4371-A011-27E9221F4AA2}">
      <text>
        <r>
          <rPr>
            <sz val="9"/>
            <color indexed="81"/>
            <rFont val="Tahoma"/>
            <family val="2"/>
          </rPr>
          <t>Solver found a solution. All constraints and optimality conditions are satisfied.</t>
        </r>
      </text>
    </comment>
    <comment ref="B46" authorId="0" shapeId="0" xr:uid="{DA438061-F476-4282-86F8-9172A04A63C5}">
      <text>
        <r>
          <rPr>
            <sz val="9"/>
            <color indexed="81"/>
            <rFont val="Tahoma"/>
            <family val="2"/>
          </rPr>
          <t>Solver found an integer solution within tolerance. All constraints are satisfied.</t>
        </r>
      </text>
    </comment>
    <comment ref="C46" authorId="0" shapeId="0" xr:uid="{4F3DB67E-A8B2-47AB-9DBE-DB05017C49BD}">
      <text>
        <r>
          <rPr>
            <sz val="9"/>
            <color indexed="81"/>
            <rFont val="Tahoma"/>
            <family val="2"/>
          </rPr>
          <t>Solver found an integer solution within tolerance. All constraints are satisfied.</t>
        </r>
      </text>
    </comment>
    <comment ref="D46" authorId="0" shapeId="0" xr:uid="{3067BC38-2D91-4DEF-B550-176E86356624}">
      <text>
        <r>
          <rPr>
            <sz val="9"/>
            <color indexed="81"/>
            <rFont val="Tahoma"/>
            <family val="2"/>
          </rPr>
          <t>Solver found an integer solution within tolerance. All constraints are satisfied.</t>
        </r>
      </text>
    </comment>
    <comment ref="E46" authorId="0" shapeId="0" xr:uid="{34BD0EEF-AAD6-4FAA-A6BC-7C02B07A4A12}">
      <text>
        <r>
          <rPr>
            <sz val="9"/>
            <color indexed="81"/>
            <rFont val="Tahoma"/>
            <family val="2"/>
          </rPr>
          <t>Solver found an integer solution within tolerance. All constraints are satisfied.</t>
        </r>
      </text>
    </comment>
    <comment ref="F46" authorId="0" shapeId="0" xr:uid="{03703DAD-6F7E-40F5-A420-0ADBF6FEFAA6}">
      <text>
        <r>
          <rPr>
            <sz val="9"/>
            <color indexed="81"/>
            <rFont val="Tahoma"/>
            <family val="2"/>
          </rPr>
          <t>Solver found a solution. All constraints and optimality conditions are satisfied.</t>
        </r>
      </text>
    </comment>
    <comment ref="G46" authorId="0" shapeId="0" xr:uid="{FECF4C56-ECB7-4D97-A365-AFAEDDBF7E22}">
      <text>
        <r>
          <rPr>
            <sz val="9"/>
            <color indexed="81"/>
            <rFont val="Tahoma"/>
            <family val="2"/>
          </rPr>
          <t>Solver found a solution. All constraints and optimality conditions are satisfied.</t>
        </r>
      </text>
    </comment>
    <comment ref="H46" authorId="0" shapeId="0" xr:uid="{D6BF6E2D-87B5-4D6A-AE0E-7E3C55CF2991}">
      <text>
        <r>
          <rPr>
            <sz val="9"/>
            <color indexed="81"/>
            <rFont val="Tahoma"/>
            <family val="2"/>
          </rPr>
          <t>Solver found a solution. All constraints and optimality conditions are satisfied.</t>
        </r>
      </text>
    </comment>
    <comment ref="I46" authorId="0" shapeId="0" xr:uid="{E30B976C-1BC9-4F46-BF44-8F57C6CBD5D5}">
      <text>
        <r>
          <rPr>
            <sz val="9"/>
            <color indexed="81"/>
            <rFont val="Tahoma"/>
            <family val="2"/>
          </rPr>
          <t>Solver found a solution. All constraints and optimality conditions are satisfied.</t>
        </r>
      </text>
    </comment>
    <comment ref="J46" authorId="0" shapeId="0" xr:uid="{24E2FFAB-0AFA-4CD6-8F25-2088F6C218C9}">
      <text>
        <r>
          <rPr>
            <sz val="9"/>
            <color indexed="81"/>
            <rFont val="Tahoma"/>
            <family val="2"/>
          </rPr>
          <t>Solver found a solution. All constraints and optimality conditions are satisfied.</t>
        </r>
      </text>
    </comment>
    <comment ref="K46" authorId="0" shapeId="0" xr:uid="{A0A799D1-834E-45FF-8663-76952836B027}">
      <text>
        <r>
          <rPr>
            <sz val="9"/>
            <color indexed="81"/>
            <rFont val="Tahoma"/>
            <family val="2"/>
          </rPr>
          <t>Solver found a solution. All constraints and optimality conditions are satisfied.</t>
        </r>
      </text>
    </comment>
    <comment ref="L46" authorId="0" shapeId="0" xr:uid="{F60FBD0A-B301-4A79-AB52-DCB7BE9E3147}">
      <text>
        <r>
          <rPr>
            <sz val="9"/>
            <color indexed="81"/>
            <rFont val="Tahoma"/>
            <family val="2"/>
          </rPr>
          <t>Solver found a solution. All constraints and optimality conditions are satisfied.</t>
        </r>
      </text>
    </comment>
    <comment ref="M46" authorId="0" shapeId="0" xr:uid="{ADEAB2D6-A6A7-49E4-8636-97EAA119DB17}">
      <text>
        <r>
          <rPr>
            <sz val="9"/>
            <color indexed="81"/>
            <rFont val="Tahoma"/>
            <family val="2"/>
          </rPr>
          <t>Solver found a solution. All constraints and optimality conditions are satisfied.</t>
        </r>
      </text>
    </comment>
    <comment ref="N46" authorId="0" shapeId="0" xr:uid="{41E815F6-9522-4D72-929E-64223CE1EC8B}">
      <text>
        <r>
          <rPr>
            <sz val="9"/>
            <color indexed="81"/>
            <rFont val="Tahoma"/>
            <family val="2"/>
          </rPr>
          <t>Solver found a solution. All constraints and optimality conditions are satisfied.</t>
        </r>
      </text>
    </comment>
    <comment ref="O46" authorId="0" shapeId="0" xr:uid="{9D60088D-3240-440B-83AE-135C0DB9F811}">
      <text>
        <r>
          <rPr>
            <sz val="9"/>
            <color indexed="81"/>
            <rFont val="Tahoma"/>
            <family val="2"/>
          </rPr>
          <t>Solver found a solution. All constraints and optimality conditions are satisfied.</t>
        </r>
      </text>
    </comment>
    <comment ref="P46" authorId="0" shapeId="0" xr:uid="{AE0C7A25-AADB-4554-8607-B449AEBFA053}">
      <text>
        <r>
          <rPr>
            <sz val="9"/>
            <color indexed="81"/>
            <rFont val="Tahoma"/>
            <family val="2"/>
          </rPr>
          <t>Solver found a solution. All constraints and optimality conditions are satisfied.</t>
        </r>
      </text>
    </comment>
    <comment ref="Q46" authorId="0" shapeId="0" xr:uid="{E3156C35-DF2C-466C-9ACC-12BCCAEC9894}">
      <text>
        <r>
          <rPr>
            <sz val="9"/>
            <color indexed="81"/>
            <rFont val="Tahoma"/>
            <family val="2"/>
          </rPr>
          <t>Solver found a solution. All constraints and optimality conditions are satisfied.</t>
        </r>
      </text>
    </comment>
    <comment ref="R46" authorId="0" shapeId="0" xr:uid="{19C5C700-E3CB-4E47-A838-EC08C1A82C81}">
      <text>
        <r>
          <rPr>
            <sz val="9"/>
            <color indexed="81"/>
            <rFont val="Tahoma"/>
            <family val="2"/>
          </rPr>
          <t>Solver found a solution. All constraints and optimality conditions are satisfied.</t>
        </r>
      </text>
    </comment>
    <comment ref="S46" authorId="0" shapeId="0" xr:uid="{C62EB129-E093-4F20-8CF3-BDA91CBE0A9A}">
      <text>
        <r>
          <rPr>
            <sz val="9"/>
            <color indexed="81"/>
            <rFont val="Tahoma"/>
            <family val="2"/>
          </rPr>
          <t>Solver found a solution. All constraints and optimality conditions are satisfied.</t>
        </r>
      </text>
    </comment>
    <comment ref="T46" authorId="0" shapeId="0" xr:uid="{E3056178-97B2-41C4-9FC5-B30F92B69662}">
      <text>
        <r>
          <rPr>
            <sz val="9"/>
            <color indexed="81"/>
            <rFont val="Tahoma"/>
            <family val="2"/>
          </rPr>
          <t>Solver found a solution. All constraints and optimality conditions are satisfied.</t>
        </r>
      </text>
    </comment>
    <comment ref="U46" authorId="0" shapeId="0" xr:uid="{30F9C88E-B358-4D88-BB3C-F0E6124C8A13}">
      <text>
        <r>
          <rPr>
            <sz val="9"/>
            <color indexed="81"/>
            <rFont val="Tahoma"/>
            <family val="2"/>
          </rPr>
          <t>Solver found a solution. All constraints and optimality conditions are satisfied.</t>
        </r>
      </text>
    </comment>
    <comment ref="V46" authorId="0" shapeId="0" xr:uid="{219C6D3F-EDB5-4355-A347-1B13BCCAE56C}">
      <text>
        <r>
          <rPr>
            <sz val="9"/>
            <color indexed="81"/>
            <rFont val="Tahoma"/>
            <family val="2"/>
          </rPr>
          <t>Solver found a solution. All constraints and optimality conditions are satisfied.</t>
        </r>
      </text>
    </comment>
    <comment ref="B47" authorId="0" shapeId="0" xr:uid="{05E47687-A1C9-455A-9355-2DA4C5955A68}">
      <text>
        <r>
          <rPr>
            <sz val="9"/>
            <color indexed="81"/>
            <rFont val="Tahoma"/>
            <family val="2"/>
          </rPr>
          <t>Solver found an integer solution within tolerance. All constraints are satisfied.</t>
        </r>
      </text>
    </comment>
    <comment ref="C47" authorId="0" shapeId="0" xr:uid="{9BB02686-2DDC-49B6-A3F3-3EF795C8C750}">
      <text>
        <r>
          <rPr>
            <sz val="9"/>
            <color indexed="81"/>
            <rFont val="Tahoma"/>
            <family val="2"/>
          </rPr>
          <t>Solver found an integer solution within tolerance. All constraints are satisfied.</t>
        </r>
      </text>
    </comment>
    <comment ref="D47" authorId="0" shapeId="0" xr:uid="{3ABE7953-D57D-40B5-A0C6-5105A27EB149}">
      <text>
        <r>
          <rPr>
            <sz val="9"/>
            <color indexed="81"/>
            <rFont val="Tahoma"/>
            <family val="2"/>
          </rPr>
          <t>Solver found an integer solution within tolerance. All constraints are satisfied.</t>
        </r>
      </text>
    </comment>
    <comment ref="E47" authorId="0" shapeId="0" xr:uid="{DD1F0B8B-A35E-4B75-A198-C7ECEF2D0F5C}">
      <text>
        <r>
          <rPr>
            <sz val="9"/>
            <color indexed="81"/>
            <rFont val="Tahoma"/>
            <family val="2"/>
          </rPr>
          <t>Solver found an integer solution within tolerance. All constraints are satisfied.</t>
        </r>
      </text>
    </comment>
    <comment ref="F47" authorId="0" shapeId="0" xr:uid="{C7EAC704-5805-48AA-BFD2-836EBEA10804}">
      <text>
        <r>
          <rPr>
            <sz val="9"/>
            <color indexed="81"/>
            <rFont val="Tahoma"/>
            <family val="2"/>
          </rPr>
          <t>Solver found a solution. All constraints and optimality conditions are satisfied.</t>
        </r>
      </text>
    </comment>
    <comment ref="G47" authorId="0" shapeId="0" xr:uid="{2AF38BC8-FEAB-45DB-93BC-0590EC8643BC}">
      <text>
        <r>
          <rPr>
            <sz val="9"/>
            <color indexed="81"/>
            <rFont val="Tahoma"/>
            <family val="2"/>
          </rPr>
          <t>Solver found a solution. All constraints and optimality conditions are satisfied.</t>
        </r>
      </text>
    </comment>
    <comment ref="H47" authorId="0" shapeId="0" xr:uid="{610C8C78-1C20-408E-9664-B103151A8FA4}">
      <text>
        <r>
          <rPr>
            <sz val="9"/>
            <color indexed="81"/>
            <rFont val="Tahoma"/>
            <family val="2"/>
          </rPr>
          <t>Solver found a solution. All constraints and optimality conditions are satisfied.</t>
        </r>
      </text>
    </comment>
    <comment ref="I47" authorId="0" shapeId="0" xr:uid="{99634C57-6A5C-4F75-88C0-59AA52C549AC}">
      <text>
        <r>
          <rPr>
            <sz val="9"/>
            <color indexed="81"/>
            <rFont val="Tahoma"/>
            <family val="2"/>
          </rPr>
          <t>Solver found a solution. All constraints and optimality conditions are satisfied.</t>
        </r>
      </text>
    </comment>
    <comment ref="J47" authorId="0" shapeId="0" xr:uid="{22BB896D-9810-4BE5-8411-9B808125A0C4}">
      <text>
        <r>
          <rPr>
            <sz val="9"/>
            <color indexed="81"/>
            <rFont val="Tahoma"/>
            <family val="2"/>
          </rPr>
          <t>Solver found a solution. All constraints and optimality conditions are satisfied.</t>
        </r>
      </text>
    </comment>
    <comment ref="K47" authorId="0" shapeId="0" xr:uid="{D866E36B-096A-4BE6-B1FE-9E2C899A2714}">
      <text>
        <r>
          <rPr>
            <sz val="9"/>
            <color indexed="81"/>
            <rFont val="Tahoma"/>
            <family val="2"/>
          </rPr>
          <t>Solver found a solution. All constraints and optimality conditions are satisfied.</t>
        </r>
      </text>
    </comment>
    <comment ref="L47" authorId="0" shapeId="0" xr:uid="{CF54B479-CFEE-4D42-A718-C5B64038E31D}">
      <text>
        <r>
          <rPr>
            <sz val="9"/>
            <color indexed="81"/>
            <rFont val="Tahoma"/>
            <family val="2"/>
          </rPr>
          <t>Solver found a solution. All constraints and optimality conditions are satisfied.</t>
        </r>
      </text>
    </comment>
    <comment ref="M47" authorId="0" shapeId="0" xr:uid="{69DA50E4-A1BA-40B7-AD3C-819B5E4A5B2D}">
      <text>
        <r>
          <rPr>
            <sz val="9"/>
            <color indexed="81"/>
            <rFont val="Tahoma"/>
            <family val="2"/>
          </rPr>
          <t>Solver found a solution. All constraints and optimality conditions are satisfied.</t>
        </r>
      </text>
    </comment>
    <comment ref="N47" authorId="0" shapeId="0" xr:uid="{2091BAAC-A912-41D7-9CDF-A864279CD1C5}">
      <text>
        <r>
          <rPr>
            <sz val="9"/>
            <color indexed="81"/>
            <rFont val="Tahoma"/>
            <family val="2"/>
          </rPr>
          <t>Solver found a solution. All constraints and optimality conditions are satisfied.</t>
        </r>
      </text>
    </comment>
    <comment ref="O47" authorId="0" shapeId="0" xr:uid="{A9B684BF-51DC-4EC3-8325-6B5DC317481F}">
      <text>
        <r>
          <rPr>
            <sz val="9"/>
            <color indexed="81"/>
            <rFont val="Tahoma"/>
            <family val="2"/>
          </rPr>
          <t>Solver found a solution. All constraints and optimality conditions are satisfied.</t>
        </r>
      </text>
    </comment>
    <comment ref="P47" authorId="0" shapeId="0" xr:uid="{1DE601A0-EAD8-457A-BEA1-583F919EED3D}">
      <text>
        <r>
          <rPr>
            <sz val="9"/>
            <color indexed="81"/>
            <rFont val="Tahoma"/>
            <family val="2"/>
          </rPr>
          <t>Solver found a solution. All constraints and optimality conditions are satisfied.</t>
        </r>
      </text>
    </comment>
    <comment ref="Q47" authorId="0" shapeId="0" xr:uid="{16DF2ABE-9618-4595-B93B-9B2DAC524E51}">
      <text>
        <r>
          <rPr>
            <sz val="9"/>
            <color indexed="81"/>
            <rFont val="Tahoma"/>
            <family val="2"/>
          </rPr>
          <t>Solver found a solution. All constraints and optimality conditions are satisfied.</t>
        </r>
      </text>
    </comment>
    <comment ref="R47" authorId="0" shapeId="0" xr:uid="{61A340EE-9964-435D-8D79-2F2C049CD1CA}">
      <text>
        <r>
          <rPr>
            <sz val="9"/>
            <color indexed="81"/>
            <rFont val="Tahoma"/>
            <family val="2"/>
          </rPr>
          <t>Solver found a solution. All constraints and optimality conditions are satisfied.</t>
        </r>
      </text>
    </comment>
    <comment ref="S47" authorId="0" shapeId="0" xr:uid="{C3CD63A1-2F67-42C0-B9B9-E7B40F16E022}">
      <text>
        <r>
          <rPr>
            <sz val="9"/>
            <color indexed="81"/>
            <rFont val="Tahoma"/>
            <family val="2"/>
          </rPr>
          <t>Solver found a solution. All constraints and optimality conditions are satisfied.</t>
        </r>
      </text>
    </comment>
    <comment ref="T47" authorId="0" shapeId="0" xr:uid="{BEE55457-AEF9-4881-B986-F98962ECEBC2}">
      <text>
        <r>
          <rPr>
            <sz val="9"/>
            <color indexed="81"/>
            <rFont val="Tahoma"/>
            <family val="2"/>
          </rPr>
          <t>Solver found a solution. All constraints and optimality conditions are satisfied.</t>
        </r>
      </text>
    </comment>
    <comment ref="U47" authorId="0" shapeId="0" xr:uid="{C73D3C95-FDC2-4765-B178-C9A159896F91}">
      <text>
        <r>
          <rPr>
            <sz val="9"/>
            <color indexed="81"/>
            <rFont val="Tahoma"/>
            <family val="2"/>
          </rPr>
          <t>Solver found a solution. All constraints and optimality conditions are satisfied.</t>
        </r>
      </text>
    </comment>
    <comment ref="V47" authorId="0" shapeId="0" xr:uid="{1687755B-EFE6-4E35-AFF2-29683CD09E92}">
      <text>
        <r>
          <rPr>
            <sz val="9"/>
            <color indexed="81"/>
            <rFont val="Tahoma"/>
            <family val="2"/>
          </rPr>
          <t>Solver found a solution. All constraints and optimality conditions are satisfied.</t>
        </r>
      </text>
    </comment>
    <comment ref="B48" authorId="0" shapeId="0" xr:uid="{C83014E4-97CE-44DA-B5EE-FAC82724B628}">
      <text>
        <r>
          <rPr>
            <sz val="9"/>
            <color indexed="81"/>
            <rFont val="Tahoma"/>
            <family val="2"/>
          </rPr>
          <t>Solver found an integer solution within tolerance. All constraints are satisfied.</t>
        </r>
      </text>
    </comment>
    <comment ref="C48" authorId="0" shapeId="0" xr:uid="{A2276953-C31F-4874-8DC5-30CF04C49A83}">
      <text>
        <r>
          <rPr>
            <sz val="9"/>
            <color indexed="81"/>
            <rFont val="Tahoma"/>
            <family val="2"/>
          </rPr>
          <t>Solver found an integer solution within tolerance. All constraints are satisfied.</t>
        </r>
      </text>
    </comment>
    <comment ref="D48" authorId="0" shapeId="0" xr:uid="{0141A2E0-8401-4B78-8C32-66DBAAD2447B}">
      <text>
        <r>
          <rPr>
            <sz val="9"/>
            <color indexed="81"/>
            <rFont val="Tahoma"/>
            <family val="2"/>
          </rPr>
          <t>Solver found an integer solution within tolerance. All constraints are satisfied.</t>
        </r>
      </text>
    </comment>
    <comment ref="E48" authorId="0" shapeId="0" xr:uid="{E5B530A3-3C43-4FEB-A03D-CE3D33AB0344}">
      <text>
        <r>
          <rPr>
            <sz val="9"/>
            <color indexed="81"/>
            <rFont val="Tahoma"/>
            <family val="2"/>
          </rPr>
          <t>Solver found an integer solution within tolerance. All constraints are satisfied.</t>
        </r>
      </text>
    </comment>
    <comment ref="F48" authorId="0" shapeId="0" xr:uid="{5D72A5B1-5E08-4257-A5FC-374357A49DBC}">
      <text>
        <r>
          <rPr>
            <sz val="9"/>
            <color indexed="81"/>
            <rFont val="Tahoma"/>
            <family val="2"/>
          </rPr>
          <t>Solver found a solution. All constraints and optimality conditions are satisfied.</t>
        </r>
      </text>
    </comment>
    <comment ref="G48" authorId="0" shapeId="0" xr:uid="{FB224F5C-1F32-4BC4-84E9-B9E08807170F}">
      <text>
        <r>
          <rPr>
            <sz val="9"/>
            <color indexed="81"/>
            <rFont val="Tahoma"/>
            <family val="2"/>
          </rPr>
          <t>Solver found a solution. All constraints and optimality conditions are satisfied.</t>
        </r>
      </text>
    </comment>
    <comment ref="H48" authorId="0" shapeId="0" xr:uid="{D8D84B80-364C-4F58-A1B6-0912032CCC45}">
      <text>
        <r>
          <rPr>
            <sz val="9"/>
            <color indexed="81"/>
            <rFont val="Tahoma"/>
            <family val="2"/>
          </rPr>
          <t>Solver found a solution. All constraints and optimality conditions are satisfied.</t>
        </r>
      </text>
    </comment>
    <comment ref="I48" authorId="0" shapeId="0" xr:uid="{A887D50C-468C-45F4-8656-101EE80175DA}">
      <text>
        <r>
          <rPr>
            <sz val="9"/>
            <color indexed="81"/>
            <rFont val="Tahoma"/>
            <family val="2"/>
          </rPr>
          <t>Solver found a solution. All constraints and optimality conditions are satisfied.</t>
        </r>
      </text>
    </comment>
    <comment ref="J48" authorId="0" shapeId="0" xr:uid="{17591565-F9B2-4C58-8C5D-1B7FA88CAF9C}">
      <text>
        <r>
          <rPr>
            <sz val="9"/>
            <color indexed="81"/>
            <rFont val="Tahoma"/>
            <family val="2"/>
          </rPr>
          <t>Solver found a solution. All constraints and optimality conditions are satisfied.</t>
        </r>
      </text>
    </comment>
    <comment ref="K48" authorId="0" shapeId="0" xr:uid="{8A471E64-C7A9-4DCE-9315-AE184A411BB0}">
      <text>
        <r>
          <rPr>
            <sz val="9"/>
            <color indexed="81"/>
            <rFont val="Tahoma"/>
            <family val="2"/>
          </rPr>
          <t>Solver found a solution. All constraints and optimality conditions are satisfied.</t>
        </r>
      </text>
    </comment>
    <comment ref="L48" authorId="0" shapeId="0" xr:uid="{0C2F9F9A-FE78-4C59-B4BB-1F304B432472}">
      <text>
        <r>
          <rPr>
            <sz val="9"/>
            <color indexed="81"/>
            <rFont val="Tahoma"/>
            <family val="2"/>
          </rPr>
          <t>Solver found a solution. All constraints and optimality conditions are satisfied.</t>
        </r>
      </text>
    </comment>
    <comment ref="M48" authorId="0" shapeId="0" xr:uid="{747F858D-3AA2-4AC3-AEEC-FC2CB97EAB30}">
      <text>
        <r>
          <rPr>
            <sz val="9"/>
            <color indexed="81"/>
            <rFont val="Tahoma"/>
            <family val="2"/>
          </rPr>
          <t>Solver found a solution. All constraints and optimality conditions are satisfied.</t>
        </r>
      </text>
    </comment>
    <comment ref="N48" authorId="0" shapeId="0" xr:uid="{372B3A8D-1D35-4438-B754-1A594FD39889}">
      <text>
        <r>
          <rPr>
            <sz val="9"/>
            <color indexed="81"/>
            <rFont val="Tahoma"/>
            <family val="2"/>
          </rPr>
          <t>Solver found a solution. All constraints and optimality conditions are satisfied.</t>
        </r>
      </text>
    </comment>
    <comment ref="O48" authorId="0" shapeId="0" xr:uid="{F91D9EC2-92CB-40E4-B55D-926AF0524955}">
      <text>
        <r>
          <rPr>
            <sz val="9"/>
            <color indexed="81"/>
            <rFont val="Tahoma"/>
            <family val="2"/>
          </rPr>
          <t>Solver found a solution. All constraints and optimality conditions are satisfied.</t>
        </r>
      </text>
    </comment>
    <comment ref="P48" authorId="0" shapeId="0" xr:uid="{568C6171-AF5F-44D8-A111-5448E581EF0E}">
      <text>
        <r>
          <rPr>
            <sz val="9"/>
            <color indexed="81"/>
            <rFont val="Tahoma"/>
            <family val="2"/>
          </rPr>
          <t>Solver found a solution. All constraints and optimality conditions are satisfied.</t>
        </r>
      </text>
    </comment>
    <comment ref="Q48" authorId="0" shapeId="0" xr:uid="{F9678FA3-76FB-4C6D-B686-F278D5D02FDD}">
      <text>
        <r>
          <rPr>
            <sz val="9"/>
            <color indexed="81"/>
            <rFont val="Tahoma"/>
            <family val="2"/>
          </rPr>
          <t>Solver found a solution. All constraints and optimality conditions are satisfied.</t>
        </r>
      </text>
    </comment>
    <comment ref="R48" authorId="0" shapeId="0" xr:uid="{3CA35085-9BF2-4E47-B7D3-828EDDD816DF}">
      <text>
        <r>
          <rPr>
            <sz val="9"/>
            <color indexed="81"/>
            <rFont val="Tahoma"/>
            <family val="2"/>
          </rPr>
          <t>Solver found a solution. All constraints and optimality conditions are satisfied.</t>
        </r>
      </text>
    </comment>
    <comment ref="S48" authorId="0" shapeId="0" xr:uid="{FE7FE9E0-24C6-40C1-9CFC-A77BD959E0ED}">
      <text>
        <r>
          <rPr>
            <sz val="9"/>
            <color indexed="81"/>
            <rFont val="Tahoma"/>
            <family val="2"/>
          </rPr>
          <t>Solver found a solution. All constraints and optimality conditions are satisfied.</t>
        </r>
      </text>
    </comment>
    <comment ref="T48" authorId="0" shapeId="0" xr:uid="{43ED9E6C-AB3E-4377-9F79-F6C7C427AB08}">
      <text>
        <r>
          <rPr>
            <sz val="9"/>
            <color indexed="81"/>
            <rFont val="Tahoma"/>
            <family val="2"/>
          </rPr>
          <t>Solver found a solution. All constraints and optimality conditions are satisfied.</t>
        </r>
      </text>
    </comment>
    <comment ref="U48" authorId="0" shapeId="0" xr:uid="{A2DE767B-5928-4103-B3B2-9A5D44B03354}">
      <text>
        <r>
          <rPr>
            <sz val="9"/>
            <color indexed="81"/>
            <rFont val="Tahoma"/>
            <family val="2"/>
          </rPr>
          <t>Solver found a solution. All constraints and optimality conditions are satisfied.</t>
        </r>
      </text>
    </comment>
    <comment ref="V48" authorId="0" shapeId="0" xr:uid="{4CB97E2B-178D-4DA3-B41E-61C35190B40C}">
      <text>
        <r>
          <rPr>
            <sz val="9"/>
            <color indexed="81"/>
            <rFont val="Tahoma"/>
            <family val="2"/>
          </rPr>
          <t>Solver found a solution. All constraints and optimality conditions are satisfied.</t>
        </r>
      </text>
    </comment>
    <comment ref="B51" authorId="0" shapeId="0" xr:uid="{7182B09D-800B-42BE-AEB0-63F0401F71A8}">
      <text>
        <r>
          <rPr>
            <sz val="9"/>
            <color indexed="81"/>
            <rFont val="Tahoma"/>
            <family val="2"/>
          </rPr>
          <t>Solver found a solution. All constraints and optimality conditions are satisfied.</t>
        </r>
      </text>
    </comment>
    <comment ref="C51" authorId="0" shapeId="0" xr:uid="{A8962E10-6C7A-4C3E-BF72-2BA3FEAB65B5}">
      <text>
        <r>
          <rPr>
            <sz val="9"/>
            <color indexed="81"/>
            <rFont val="Tahoma"/>
            <family val="2"/>
          </rPr>
          <t>Solver found a solution. All constraints and optimality conditions are satisfied.</t>
        </r>
      </text>
    </comment>
    <comment ref="D51" authorId="0" shapeId="0" xr:uid="{12EA70B0-895F-421B-8C03-E4A9EB8FE1E2}">
      <text>
        <r>
          <rPr>
            <sz val="9"/>
            <color indexed="81"/>
            <rFont val="Tahoma"/>
            <family val="2"/>
          </rPr>
          <t>Solver found a solution. All constraints and optimality conditions are satisfied.</t>
        </r>
      </text>
    </comment>
    <comment ref="E51" authorId="0" shapeId="0" xr:uid="{1200F96A-70C2-4BAA-ACBD-644131444658}">
      <text>
        <r>
          <rPr>
            <sz val="9"/>
            <color indexed="81"/>
            <rFont val="Tahoma"/>
            <family val="2"/>
          </rPr>
          <t>Solver found a solution. All constraints and optimality conditions are satisfied.</t>
        </r>
      </text>
    </comment>
    <comment ref="F51" authorId="0" shapeId="0" xr:uid="{DDF97D5B-A4F9-4F14-87D8-922A25310B51}">
      <text>
        <r>
          <rPr>
            <sz val="9"/>
            <color indexed="81"/>
            <rFont val="Tahoma"/>
            <family val="2"/>
          </rPr>
          <t>Solver found a solution. All constraints and optimality conditions are satisfied.</t>
        </r>
      </text>
    </comment>
    <comment ref="G51" authorId="0" shapeId="0" xr:uid="{41703E5E-3A18-4C20-972F-9C1DC88D5993}">
      <text>
        <r>
          <rPr>
            <sz val="9"/>
            <color indexed="81"/>
            <rFont val="Tahoma"/>
            <family val="2"/>
          </rPr>
          <t>Solver found a solution. All constraints and optimality conditions are satisfied.</t>
        </r>
      </text>
    </comment>
    <comment ref="H51" authorId="0" shapeId="0" xr:uid="{7C2E9BD4-DCD8-48E4-AAEA-498C58CE3EC7}">
      <text>
        <r>
          <rPr>
            <sz val="9"/>
            <color indexed="81"/>
            <rFont val="Tahoma"/>
            <family val="2"/>
          </rPr>
          <t>Solver found a solution. All constraints and optimality conditions are satisfied.</t>
        </r>
      </text>
    </comment>
    <comment ref="I51" authorId="0" shapeId="0" xr:uid="{59BAE0D8-DF31-4FAC-8635-83585D6D8145}">
      <text>
        <r>
          <rPr>
            <sz val="9"/>
            <color indexed="81"/>
            <rFont val="Tahoma"/>
            <family val="2"/>
          </rPr>
          <t>Solver found a solution. All constraints and optimality conditions are satisfied.</t>
        </r>
      </text>
    </comment>
    <comment ref="J51" authorId="0" shapeId="0" xr:uid="{B39D6DB9-352C-47C3-BA40-3C3FDA336C6F}">
      <text>
        <r>
          <rPr>
            <sz val="9"/>
            <color indexed="81"/>
            <rFont val="Tahoma"/>
            <family val="2"/>
          </rPr>
          <t>Solver found a solution. All constraints and optimality conditions are satisfied.</t>
        </r>
      </text>
    </comment>
    <comment ref="K51" authorId="0" shapeId="0" xr:uid="{49858858-58D2-41A2-AE8B-E78ED19514AB}">
      <text>
        <r>
          <rPr>
            <sz val="9"/>
            <color indexed="81"/>
            <rFont val="Tahoma"/>
            <family val="2"/>
          </rPr>
          <t>Solver found a solution. All constraints and optimality conditions are satisfied.</t>
        </r>
      </text>
    </comment>
    <comment ref="L51" authorId="0" shapeId="0" xr:uid="{DA08B3DD-0E83-4842-A494-616E8E9ED514}">
      <text>
        <r>
          <rPr>
            <sz val="9"/>
            <color indexed="81"/>
            <rFont val="Tahoma"/>
            <family val="2"/>
          </rPr>
          <t>Solver found a solution. All constraints and optimality conditions are satisfied.</t>
        </r>
      </text>
    </comment>
    <comment ref="M51" authorId="0" shapeId="0" xr:uid="{323E0AD4-96B9-4C76-8780-02090C202D31}">
      <text>
        <r>
          <rPr>
            <sz val="9"/>
            <color indexed="81"/>
            <rFont val="Tahoma"/>
            <family val="2"/>
          </rPr>
          <t>Solver found a solution. All constraints and optimality conditions are satisfied.</t>
        </r>
      </text>
    </comment>
    <comment ref="N51" authorId="0" shapeId="0" xr:uid="{8B8EBE3B-F12E-40CF-ACBC-943851179F5B}">
      <text>
        <r>
          <rPr>
            <sz val="9"/>
            <color indexed="81"/>
            <rFont val="Tahoma"/>
            <family val="2"/>
          </rPr>
          <t>Solver found a solution. All constraints and optimality conditions are satisfied.</t>
        </r>
      </text>
    </comment>
    <comment ref="O51" authorId="0" shapeId="0" xr:uid="{98D7D9C0-F6D1-49DF-BDD0-FA2631053250}">
      <text>
        <r>
          <rPr>
            <sz val="9"/>
            <color indexed="81"/>
            <rFont val="Tahoma"/>
            <family val="2"/>
          </rPr>
          <t>Solver found a solution. All constraints and optimality conditions are satisfied.</t>
        </r>
      </text>
    </comment>
    <comment ref="P51" authorId="0" shapeId="0" xr:uid="{31DA736B-EED1-40A5-89A8-86165CFE421C}">
      <text>
        <r>
          <rPr>
            <sz val="9"/>
            <color indexed="81"/>
            <rFont val="Tahoma"/>
            <family val="2"/>
          </rPr>
          <t>Solver found a solution. All constraints and optimality conditions are satisfied.</t>
        </r>
      </text>
    </comment>
    <comment ref="Q51" authorId="0" shapeId="0" xr:uid="{BC2CC533-FFC2-40DD-A056-BF7D16460616}">
      <text>
        <r>
          <rPr>
            <sz val="9"/>
            <color indexed="81"/>
            <rFont val="Tahoma"/>
            <family val="2"/>
          </rPr>
          <t>Solver found a solution. All constraints and optimality conditions are satisfied.</t>
        </r>
      </text>
    </comment>
    <comment ref="R51" authorId="0" shapeId="0" xr:uid="{7BE9C987-3D43-44FD-8285-B8B9FEEDB1A7}">
      <text>
        <r>
          <rPr>
            <sz val="9"/>
            <color indexed="81"/>
            <rFont val="Tahoma"/>
            <family val="2"/>
          </rPr>
          <t>Solver found a solution. All constraints and optimality conditions are satisfied.</t>
        </r>
      </text>
    </comment>
    <comment ref="S51" authorId="0" shapeId="0" xr:uid="{692B3739-694C-4026-B458-1D07B8D713E2}">
      <text>
        <r>
          <rPr>
            <sz val="9"/>
            <color indexed="81"/>
            <rFont val="Tahoma"/>
            <family val="2"/>
          </rPr>
          <t>Solver found a solution. All constraints and optimality conditions are satisfied.</t>
        </r>
      </text>
    </comment>
    <comment ref="T51" authorId="0" shapeId="0" xr:uid="{9CBF0931-C9AE-46B2-AEBB-ADA4390CC27B}">
      <text>
        <r>
          <rPr>
            <sz val="9"/>
            <color indexed="81"/>
            <rFont val="Tahoma"/>
            <family val="2"/>
          </rPr>
          <t>Solver found a solution. All constraints and optimality conditions are satisfied.</t>
        </r>
      </text>
    </comment>
    <comment ref="U51" authorId="0" shapeId="0" xr:uid="{811A1B46-9EBB-43BE-8C27-D517C6B5316E}">
      <text>
        <r>
          <rPr>
            <sz val="9"/>
            <color indexed="81"/>
            <rFont val="Tahoma"/>
            <family val="2"/>
          </rPr>
          <t>Solver found a solution. All constraints and optimality conditions are satisfied.</t>
        </r>
      </text>
    </comment>
    <comment ref="V51" authorId="0" shapeId="0" xr:uid="{F052E3B5-6892-4782-8230-AA38974F6233}">
      <text>
        <r>
          <rPr>
            <sz val="9"/>
            <color indexed="81"/>
            <rFont val="Tahoma"/>
            <family val="2"/>
          </rPr>
          <t>Solver found a solution. All constraints and optimality conditions are satisfied.</t>
        </r>
      </text>
    </comment>
    <comment ref="B52" authorId="0" shapeId="0" xr:uid="{99998AC2-6998-4041-A043-93F939B9ECA3}">
      <text>
        <r>
          <rPr>
            <sz val="9"/>
            <color indexed="81"/>
            <rFont val="Tahoma"/>
            <family val="2"/>
          </rPr>
          <t>Solver found a solution. All constraints and optimality conditions are satisfied.</t>
        </r>
      </text>
    </comment>
    <comment ref="C52" authorId="0" shapeId="0" xr:uid="{BC772940-D7DC-4277-8D69-A9BAD64B47C3}">
      <text>
        <r>
          <rPr>
            <sz val="9"/>
            <color indexed="81"/>
            <rFont val="Tahoma"/>
            <family val="2"/>
          </rPr>
          <t>Solver found a solution. All constraints and optimality conditions are satisfied.</t>
        </r>
      </text>
    </comment>
    <comment ref="D52" authorId="0" shapeId="0" xr:uid="{28E682E7-A6E6-4BE7-AC04-91ACD2426887}">
      <text>
        <r>
          <rPr>
            <sz val="9"/>
            <color indexed="81"/>
            <rFont val="Tahoma"/>
            <family val="2"/>
          </rPr>
          <t>Solver found a solution. All constraints and optimality conditions are satisfied.</t>
        </r>
      </text>
    </comment>
    <comment ref="E52" authorId="0" shapeId="0" xr:uid="{DA6C2D90-F698-45B0-8612-51702EED3082}">
      <text>
        <r>
          <rPr>
            <sz val="9"/>
            <color indexed="81"/>
            <rFont val="Tahoma"/>
            <family val="2"/>
          </rPr>
          <t>Solver found a solution. All constraints and optimality conditions are satisfied.</t>
        </r>
      </text>
    </comment>
    <comment ref="F52" authorId="0" shapeId="0" xr:uid="{5C85C6D0-A530-4CAC-81E1-290DCE700215}">
      <text>
        <r>
          <rPr>
            <sz val="9"/>
            <color indexed="81"/>
            <rFont val="Tahoma"/>
            <family val="2"/>
          </rPr>
          <t>Solver found a solution. All constraints and optimality conditions are satisfied.</t>
        </r>
      </text>
    </comment>
    <comment ref="G52" authorId="0" shapeId="0" xr:uid="{CA9D84A5-73F6-4BD1-B804-73409549B26F}">
      <text>
        <r>
          <rPr>
            <sz val="9"/>
            <color indexed="81"/>
            <rFont val="Tahoma"/>
            <family val="2"/>
          </rPr>
          <t>Solver found a solution. All constraints and optimality conditions are satisfied.</t>
        </r>
      </text>
    </comment>
    <comment ref="H52" authorId="0" shapeId="0" xr:uid="{2FA94D35-6538-4D2E-AED9-B2ED2DEBF504}">
      <text>
        <r>
          <rPr>
            <sz val="9"/>
            <color indexed="81"/>
            <rFont val="Tahoma"/>
            <family val="2"/>
          </rPr>
          <t>Solver found a solution. All constraints and optimality conditions are satisfied.</t>
        </r>
      </text>
    </comment>
    <comment ref="I52" authorId="0" shapeId="0" xr:uid="{241B3D9C-84EA-4C53-83F8-D29355E4E765}">
      <text>
        <r>
          <rPr>
            <sz val="9"/>
            <color indexed="81"/>
            <rFont val="Tahoma"/>
            <family val="2"/>
          </rPr>
          <t>Solver found a solution. All constraints and optimality conditions are satisfied.</t>
        </r>
      </text>
    </comment>
    <comment ref="J52" authorId="0" shapeId="0" xr:uid="{31DB4ACC-A013-4950-BE6B-907E83AD18DA}">
      <text>
        <r>
          <rPr>
            <sz val="9"/>
            <color indexed="81"/>
            <rFont val="Tahoma"/>
            <family val="2"/>
          </rPr>
          <t>Solver found a solution. All constraints and optimality conditions are satisfied.</t>
        </r>
      </text>
    </comment>
    <comment ref="K52" authorId="0" shapeId="0" xr:uid="{453B9C87-59B9-400A-B229-0D1797F8D810}">
      <text>
        <r>
          <rPr>
            <sz val="9"/>
            <color indexed="81"/>
            <rFont val="Tahoma"/>
            <family val="2"/>
          </rPr>
          <t>Solver found a solution. All constraints and optimality conditions are satisfied.</t>
        </r>
      </text>
    </comment>
    <comment ref="L52" authorId="0" shapeId="0" xr:uid="{4B459498-B591-4E2C-8879-1E6F1ACA7BC1}">
      <text>
        <r>
          <rPr>
            <sz val="9"/>
            <color indexed="81"/>
            <rFont val="Tahoma"/>
            <family val="2"/>
          </rPr>
          <t>Solver found a solution. All constraints and optimality conditions are satisfied.</t>
        </r>
      </text>
    </comment>
    <comment ref="M52" authorId="0" shapeId="0" xr:uid="{8DD362CF-D3A1-4898-A6D9-DEBD30D8D8A2}">
      <text>
        <r>
          <rPr>
            <sz val="9"/>
            <color indexed="81"/>
            <rFont val="Tahoma"/>
            <family val="2"/>
          </rPr>
          <t>Solver found a solution. All constraints and optimality conditions are satisfied.</t>
        </r>
      </text>
    </comment>
    <comment ref="N52" authorId="0" shapeId="0" xr:uid="{A3058E17-9E3A-47DA-9FC2-4936B687C8A5}">
      <text>
        <r>
          <rPr>
            <sz val="9"/>
            <color indexed="81"/>
            <rFont val="Tahoma"/>
            <family val="2"/>
          </rPr>
          <t>Solver found a solution. All constraints and optimality conditions are satisfied.</t>
        </r>
      </text>
    </comment>
    <comment ref="O52" authorId="0" shapeId="0" xr:uid="{D8484586-C244-4031-AC8D-4C710619E83C}">
      <text>
        <r>
          <rPr>
            <sz val="9"/>
            <color indexed="81"/>
            <rFont val="Tahoma"/>
            <family val="2"/>
          </rPr>
          <t>Solver found a solution. All constraints and optimality conditions are satisfied.</t>
        </r>
      </text>
    </comment>
    <comment ref="P52" authorId="0" shapeId="0" xr:uid="{59782E5A-6E0F-4009-B666-FA47011ABB4F}">
      <text>
        <r>
          <rPr>
            <sz val="9"/>
            <color indexed="81"/>
            <rFont val="Tahoma"/>
            <family val="2"/>
          </rPr>
          <t>Solver found a solution. All constraints and optimality conditions are satisfied.</t>
        </r>
      </text>
    </comment>
    <comment ref="Q52" authorId="0" shapeId="0" xr:uid="{BFCD03C2-FAC9-4B4C-9437-F4BDA7C57E49}">
      <text>
        <r>
          <rPr>
            <sz val="9"/>
            <color indexed="81"/>
            <rFont val="Tahoma"/>
            <family val="2"/>
          </rPr>
          <t>Solver found a solution. All constraints and optimality conditions are satisfied.</t>
        </r>
      </text>
    </comment>
    <comment ref="R52" authorId="0" shapeId="0" xr:uid="{21B9037E-2F3A-49C4-9F1E-EDC09F82B004}">
      <text>
        <r>
          <rPr>
            <sz val="9"/>
            <color indexed="81"/>
            <rFont val="Tahoma"/>
            <family val="2"/>
          </rPr>
          <t>Solver found a solution. All constraints and optimality conditions are satisfied.</t>
        </r>
      </text>
    </comment>
    <comment ref="S52" authorId="0" shapeId="0" xr:uid="{F7C9B9AB-C2EC-4CF6-B06E-A3DD1FF810E7}">
      <text>
        <r>
          <rPr>
            <sz val="9"/>
            <color indexed="81"/>
            <rFont val="Tahoma"/>
            <family val="2"/>
          </rPr>
          <t>Solver found a solution. All constraints and optimality conditions are satisfied.</t>
        </r>
      </text>
    </comment>
    <comment ref="T52" authorId="0" shapeId="0" xr:uid="{E40A6E20-B3F5-4960-9863-C6FD711EEFB6}">
      <text>
        <r>
          <rPr>
            <sz val="9"/>
            <color indexed="81"/>
            <rFont val="Tahoma"/>
            <family val="2"/>
          </rPr>
          <t>Solver found a solution. All constraints and optimality conditions are satisfied.</t>
        </r>
      </text>
    </comment>
    <comment ref="U52" authorId="0" shapeId="0" xr:uid="{6650C637-9B9C-4E82-BABD-69E3A897FF98}">
      <text>
        <r>
          <rPr>
            <sz val="9"/>
            <color indexed="81"/>
            <rFont val="Tahoma"/>
            <family val="2"/>
          </rPr>
          <t>Solver found a solution. All constraints and optimality conditions are satisfied.</t>
        </r>
      </text>
    </comment>
    <comment ref="V52" authorId="0" shapeId="0" xr:uid="{E5D3EDC8-86F4-41C5-868C-7EB950E24E20}">
      <text>
        <r>
          <rPr>
            <sz val="9"/>
            <color indexed="81"/>
            <rFont val="Tahoma"/>
            <family val="2"/>
          </rPr>
          <t>Solver found a solution. All constraints and optimality conditions are satisfied.</t>
        </r>
      </text>
    </comment>
    <comment ref="B53" authorId="0" shapeId="0" xr:uid="{4E0C0F75-AAC2-4C1E-A41D-036A25895B50}">
      <text>
        <r>
          <rPr>
            <sz val="9"/>
            <color indexed="81"/>
            <rFont val="Tahoma"/>
            <family val="2"/>
          </rPr>
          <t>Solver found a solution. All constraints and optimality conditions are satisfied.</t>
        </r>
      </text>
    </comment>
    <comment ref="C53" authorId="0" shapeId="0" xr:uid="{03B4B2A0-8EAD-42DF-9C79-E7129177ACE5}">
      <text>
        <r>
          <rPr>
            <sz val="9"/>
            <color indexed="81"/>
            <rFont val="Tahoma"/>
            <family val="2"/>
          </rPr>
          <t>Solver found a solution. All constraints and optimality conditions are satisfied.</t>
        </r>
      </text>
    </comment>
    <comment ref="D53" authorId="0" shapeId="0" xr:uid="{F0BDC2FF-E52B-4D66-BE0C-B06B3A8E3F2E}">
      <text>
        <r>
          <rPr>
            <sz val="9"/>
            <color indexed="81"/>
            <rFont val="Tahoma"/>
            <family val="2"/>
          </rPr>
          <t>Solver found a solution. All constraints and optimality conditions are satisfied.</t>
        </r>
      </text>
    </comment>
    <comment ref="E53" authorId="0" shapeId="0" xr:uid="{5AD516CA-1B0A-4F12-99AB-DC8CCA62DBF4}">
      <text>
        <r>
          <rPr>
            <sz val="9"/>
            <color indexed="81"/>
            <rFont val="Tahoma"/>
            <family val="2"/>
          </rPr>
          <t>Solver found a solution. All constraints and optimality conditions are satisfied.</t>
        </r>
      </text>
    </comment>
    <comment ref="F53" authorId="0" shapeId="0" xr:uid="{94F53E87-4BA2-4D9A-B699-9213AC6BEE0F}">
      <text>
        <r>
          <rPr>
            <sz val="9"/>
            <color indexed="81"/>
            <rFont val="Tahoma"/>
            <family val="2"/>
          </rPr>
          <t>Solver found a solution. All constraints and optimality conditions are satisfied.</t>
        </r>
      </text>
    </comment>
    <comment ref="G53" authorId="0" shapeId="0" xr:uid="{AE545051-E997-4CFF-B5AC-DAFF41531CD0}">
      <text>
        <r>
          <rPr>
            <sz val="9"/>
            <color indexed="81"/>
            <rFont val="Tahoma"/>
            <family val="2"/>
          </rPr>
          <t>Solver found a solution. All constraints and optimality conditions are satisfied.</t>
        </r>
      </text>
    </comment>
    <comment ref="H53" authorId="0" shapeId="0" xr:uid="{EE67BEF9-D202-4122-B57B-F8466A9CF863}">
      <text>
        <r>
          <rPr>
            <sz val="9"/>
            <color indexed="81"/>
            <rFont val="Tahoma"/>
            <family val="2"/>
          </rPr>
          <t>Solver found a solution. All constraints and optimality conditions are satisfied.</t>
        </r>
      </text>
    </comment>
    <comment ref="I53" authorId="0" shapeId="0" xr:uid="{4BCFEAB4-8EC3-420D-8C64-A6DC1488E890}">
      <text>
        <r>
          <rPr>
            <sz val="9"/>
            <color indexed="81"/>
            <rFont val="Tahoma"/>
            <family val="2"/>
          </rPr>
          <t>Solver found a solution. All constraints and optimality conditions are satisfied.</t>
        </r>
      </text>
    </comment>
    <comment ref="J53" authorId="0" shapeId="0" xr:uid="{B495FC01-44DA-41D3-8222-06D2DF4C5A77}">
      <text>
        <r>
          <rPr>
            <sz val="9"/>
            <color indexed="81"/>
            <rFont val="Tahoma"/>
            <family val="2"/>
          </rPr>
          <t>Solver found a solution. All constraints and optimality conditions are satisfied.</t>
        </r>
      </text>
    </comment>
    <comment ref="K53" authorId="0" shapeId="0" xr:uid="{05C178BA-1F33-495B-B39F-B45100BD8F09}">
      <text>
        <r>
          <rPr>
            <sz val="9"/>
            <color indexed="81"/>
            <rFont val="Tahoma"/>
            <family val="2"/>
          </rPr>
          <t>Solver found a solution. All constraints and optimality conditions are satisfied.</t>
        </r>
      </text>
    </comment>
    <comment ref="L53" authorId="0" shapeId="0" xr:uid="{B073E289-7679-4D6C-994B-44C810571940}">
      <text>
        <r>
          <rPr>
            <sz val="9"/>
            <color indexed="81"/>
            <rFont val="Tahoma"/>
            <family val="2"/>
          </rPr>
          <t>Solver found a solution. All constraints and optimality conditions are satisfied.</t>
        </r>
      </text>
    </comment>
    <comment ref="M53" authorId="0" shapeId="0" xr:uid="{758A1393-5326-47AF-86C5-C13847AF1B39}">
      <text>
        <r>
          <rPr>
            <sz val="9"/>
            <color indexed="81"/>
            <rFont val="Tahoma"/>
            <family val="2"/>
          </rPr>
          <t>Solver found a solution. All constraints and optimality conditions are satisfied.</t>
        </r>
      </text>
    </comment>
    <comment ref="N53" authorId="0" shapeId="0" xr:uid="{00D3DE72-04F4-4FF6-82F2-006DEDC9A02B}">
      <text>
        <r>
          <rPr>
            <sz val="9"/>
            <color indexed="81"/>
            <rFont val="Tahoma"/>
            <family val="2"/>
          </rPr>
          <t>Solver found a solution. All constraints and optimality conditions are satisfied.</t>
        </r>
      </text>
    </comment>
    <comment ref="O53" authorId="0" shapeId="0" xr:uid="{F6C73E79-1A8B-4415-8884-9986C505D473}">
      <text>
        <r>
          <rPr>
            <sz val="9"/>
            <color indexed="81"/>
            <rFont val="Tahoma"/>
            <family val="2"/>
          </rPr>
          <t>Solver found a solution. All constraints and optimality conditions are satisfied.</t>
        </r>
      </text>
    </comment>
    <comment ref="P53" authorId="0" shapeId="0" xr:uid="{5EAD37FC-8A7B-4FB5-BD3E-6244FF6DA59F}">
      <text>
        <r>
          <rPr>
            <sz val="9"/>
            <color indexed="81"/>
            <rFont val="Tahoma"/>
            <family val="2"/>
          </rPr>
          <t>Solver found a solution. All constraints and optimality conditions are satisfied.</t>
        </r>
      </text>
    </comment>
    <comment ref="Q53" authorId="0" shapeId="0" xr:uid="{327F53B3-FEBF-499E-A687-14C4E3326AEA}">
      <text>
        <r>
          <rPr>
            <sz val="9"/>
            <color indexed="81"/>
            <rFont val="Tahoma"/>
            <family val="2"/>
          </rPr>
          <t>Solver found a solution. All constraints and optimality conditions are satisfied.</t>
        </r>
      </text>
    </comment>
    <comment ref="R53" authorId="0" shapeId="0" xr:uid="{E5AF0DC2-E39D-4882-884B-ECB19CBAF46A}">
      <text>
        <r>
          <rPr>
            <sz val="9"/>
            <color indexed="81"/>
            <rFont val="Tahoma"/>
            <family val="2"/>
          </rPr>
          <t>Solver found a solution. All constraints and optimality conditions are satisfied.</t>
        </r>
      </text>
    </comment>
    <comment ref="S53" authorId="0" shapeId="0" xr:uid="{8F686E91-C73F-41B4-BE20-E91A4C6C054C}">
      <text>
        <r>
          <rPr>
            <sz val="9"/>
            <color indexed="81"/>
            <rFont val="Tahoma"/>
            <family val="2"/>
          </rPr>
          <t>Solver found a solution. All constraints and optimality conditions are satisfied.</t>
        </r>
      </text>
    </comment>
    <comment ref="T53" authorId="0" shapeId="0" xr:uid="{F9D2FA78-EED3-42DE-8FA8-72CBDEEFA0FD}">
      <text>
        <r>
          <rPr>
            <sz val="9"/>
            <color indexed="81"/>
            <rFont val="Tahoma"/>
            <family val="2"/>
          </rPr>
          <t>Solver found a solution. All constraints and optimality conditions are satisfied.</t>
        </r>
      </text>
    </comment>
    <comment ref="U53" authorId="0" shapeId="0" xr:uid="{D5D75DC2-1D7D-46F5-BBB3-8359363CE5EE}">
      <text>
        <r>
          <rPr>
            <sz val="9"/>
            <color indexed="81"/>
            <rFont val="Tahoma"/>
            <family val="2"/>
          </rPr>
          <t>Solver found a solution. All constraints and optimality conditions are satisfied.</t>
        </r>
      </text>
    </comment>
    <comment ref="V53" authorId="0" shapeId="0" xr:uid="{6AC3E67D-8882-429C-9369-949F80C2F374}">
      <text>
        <r>
          <rPr>
            <sz val="9"/>
            <color indexed="81"/>
            <rFont val="Tahoma"/>
            <family val="2"/>
          </rPr>
          <t>Solver found a solution. All constraints and optimality conditions are satisfied.</t>
        </r>
      </text>
    </comment>
    <comment ref="B54" authorId="0" shapeId="0" xr:uid="{AA17DE7B-9777-48F1-BB47-8A5DE920D60B}">
      <text>
        <r>
          <rPr>
            <sz val="9"/>
            <color indexed="81"/>
            <rFont val="Tahoma"/>
            <family val="2"/>
          </rPr>
          <t>Solver found a solution. All constraints and optimality conditions are satisfied.</t>
        </r>
      </text>
    </comment>
    <comment ref="C54" authorId="0" shapeId="0" xr:uid="{48E092E9-D9A1-4F1F-914C-C8FBB811E4F3}">
      <text>
        <r>
          <rPr>
            <sz val="9"/>
            <color indexed="81"/>
            <rFont val="Tahoma"/>
            <family val="2"/>
          </rPr>
          <t>Solver found a solution. All constraints and optimality conditions are satisfied.</t>
        </r>
      </text>
    </comment>
    <comment ref="D54" authorId="0" shapeId="0" xr:uid="{5643DE42-8DF8-4652-8E01-A15D053D994F}">
      <text>
        <r>
          <rPr>
            <sz val="9"/>
            <color indexed="81"/>
            <rFont val="Tahoma"/>
            <family val="2"/>
          </rPr>
          <t>Solver found a solution. All constraints and optimality conditions are satisfied.</t>
        </r>
      </text>
    </comment>
    <comment ref="E54" authorId="0" shapeId="0" xr:uid="{7AA61A82-E33F-4EE1-AED1-7A4237735CB3}">
      <text>
        <r>
          <rPr>
            <sz val="9"/>
            <color indexed="81"/>
            <rFont val="Tahoma"/>
            <family val="2"/>
          </rPr>
          <t>Solver found a solution. All constraints and optimality conditions are satisfied.</t>
        </r>
      </text>
    </comment>
    <comment ref="F54" authorId="0" shapeId="0" xr:uid="{EC88ED8F-98EA-4EC4-9889-4709E237F327}">
      <text>
        <r>
          <rPr>
            <sz val="9"/>
            <color indexed="81"/>
            <rFont val="Tahoma"/>
            <family val="2"/>
          </rPr>
          <t>Solver found a solution. All constraints and optimality conditions are satisfied.</t>
        </r>
      </text>
    </comment>
    <comment ref="G54" authorId="0" shapeId="0" xr:uid="{6D8CADC3-1405-4B4E-8537-46E5FC17E74B}">
      <text>
        <r>
          <rPr>
            <sz val="9"/>
            <color indexed="81"/>
            <rFont val="Tahoma"/>
            <family val="2"/>
          </rPr>
          <t>Solver found a solution. All constraints and optimality conditions are satisfied.</t>
        </r>
      </text>
    </comment>
    <comment ref="H54" authorId="0" shapeId="0" xr:uid="{18A6E654-356D-4E34-8997-1545988B87BC}">
      <text>
        <r>
          <rPr>
            <sz val="9"/>
            <color indexed="81"/>
            <rFont val="Tahoma"/>
            <family val="2"/>
          </rPr>
          <t>Solver found a solution. All constraints and optimality conditions are satisfied.</t>
        </r>
      </text>
    </comment>
    <comment ref="I54" authorId="0" shapeId="0" xr:uid="{EAE6C635-7614-4C03-BFFB-2052B6052D9F}">
      <text>
        <r>
          <rPr>
            <sz val="9"/>
            <color indexed="81"/>
            <rFont val="Tahoma"/>
            <family val="2"/>
          </rPr>
          <t>Solver found a solution. All constraints and optimality conditions are satisfied.</t>
        </r>
      </text>
    </comment>
    <comment ref="J54" authorId="0" shapeId="0" xr:uid="{D0CA60D4-4FB1-4CF9-B3E3-AF9BDAA7199D}">
      <text>
        <r>
          <rPr>
            <sz val="9"/>
            <color indexed="81"/>
            <rFont val="Tahoma"/>
            <family val="2"/>
          </rPr>
          <t>Solver found a solution. All constraints and optimality conditions are satisfied.</t>
        </r>
      </text>
    </comment>
    <comment ref="K54" authorId="0" shapeId="0" xr:uid="{2CFD026B-E731-48A4-AF60-67FE5C806B20}">
      <text>
        <r>
          <rPr>
            <sz val="9"/>
            <color indexed="81"/>
            <rFont val="Tahoma"/>
            <family val="2"/>
          </rPr>
          <t>Solver found a solution. All constraints and optimality conditions are satisfied.</t>
        </r>
      </text>
    </comment>
    <comment ref="L54" authorId="0" shapeId="0" xr:uid="{B481CD5B-CE74-4140-A1F6-E5BBBA21D2D1}">
      <text>
        <r>
          <rPr>
            <sz val="9"/>
            <color indexed="81"/>
            <rFont val="Tahoma"/>
            <family val="2"/>
          </rPr>
          <t>Solver found a solution. All constraints and optimality conditions are satisfied.</t>
        </r>
      </text>
    </comment>
    <comment ref="M54" authorId="0" shapeId="0" xr:uid="{FCF7C63E-C480-4425-BDDE-87DDA8337730}">
      <text>
        <r>
          <rPr>
            <sz val="9"/>
            <color indexed="81"/>
            <rFont val="Tahoma"/>
            <family val="2"/>
          </rPr>
          <t>Solver found a solution. All constraints and optimality conditions are satisfied.</t>
        </r>
      </text>
    </comment>
    <comment ref="N54" authorId="0" shapeId="0" xr:uid="{4F3F7760-3E5B-4E28-8AB2-650E4F4F1C4B}">
      <text>
        <r>
          <rPr>
            <sz val="9"/>
            <color indexed="81"/>
            <rFont val="Tahoma"/>
            <family val="2"/>
          </rPr>
          <t>Solver found a solution. All constraints and optimality conditions are satisfied.</t>
        </r>
      </text>
    </comment>
    <comment ref="O54" authorId="0" shapeId="0" xr:uid="{1A62B50F-760E-4C3C-90F7-A018FD1035E6}">
      <text>
        <r>
          <rPr>
            <sz val="9"/>
            <color indexed="81"/>
            <rFont val="Tahoma"/>
            <family val="2"/>
          </rPr>
          <t>Solver found a solution. All constraints and optimality conditions are satisfied.</t>
        </r>
      </text>
    </comment>
    <comment ref="P54" authorId="0" shapeId="0" xr:uid="{40FDD447-4D23-4744-9F35-58D8CE398F1D}">
      <text>
        <r>
          <rPr>
            <sz val="9"/>
            <color indexed="81"/>
            <rFont val="Tahoma"/>
            <family val="2"/>
          </rPr>
          <t>Solver found a solution. All constraints and optimality conditions are satisfied.</t>
        </r>
      </text>
    </comment>
    <comment ref="Q54" authorId="0" shapeId="0" xr:uid="{F55FB61F-85C7-4317-9EF5-EA4BCF31ABF3}">
      <text>
        <r>
          <rPr>
            <sz val="9"/>
            <color indexed="81"/>
            <rFont val="Tahoma"/>
            <family val="2"/>
          </rPr>
          <t>Solver found a solution. All constraints and optimality conditions are satisfied.</t>
        </r>
      </text>
    </comment>
    <comment ref="R54" authorId="0" shapeId="0" xr:uid="{27DE065D-109B-491C-98D9-53A68EB1CCF6}">
      <text>
        <r>
          <rPr>
            <sz val="9"/>
            <color indexed="81"/>
            <rFont val="Tahoma"/>
            <family val="2"/>
          </rPr>
          <t>Solver found a solution. All constraints and optimality conditions are satisfied.</t>
        </r>
      </text>
    </comment>
    <comment ref="S54" authorId="0" shapeId="0" xr:uid="{61E9FC56-3881-4207-A270-6D9B1D4E5713}">
      <text>
        <r>
          <rPr>
            <sz val="9"/>
            <color indexed="81"/>
            <rFont val="Tahoma"/>
            <family val="2"/>
          </rPr>
          <t>Solver found a solution. All constraints and optimality conditions are satisfied.</t>
        </r>
      </text>
    </comment>
    <comment ref="T54" authorId="0" shapeId="0" xr:uid="{822FB9A7-EF58-46E3-9CBD-022C169A4531}">
      <text>
        <r>
          <rPr>
            <sz val="9"/>
            <color indexed="81"/>
            <rFont val="Tahoma"/>
            <family val="2"/>
          </rPr>
          <t>Solver found a solution. All constraints and optimality conditions are satisfied.</t>
        </r>
      </text>
    </comment>
    <comment ref="U54" authorId="0" shapeId="0" xr:uid="{F8EE3CC6-3857-4836-86C8-8B22EB766FE1}">
      <text>
        <r>
          <rPr>
            <sz val="9"/>
            <color indexed="81"/>
            <rFont val="Tahoma"/>
            <family val="2"/>
          </rPr>
          <t>Solver found a solution. All constraints and optimality conditions are satisfied.</t>
        </r>
      </text>
    </comment>
    <comment ref="V54" authorId="0" shapeId="0" xr:uid="{E9E39414-26C0-484E-BA25-501C4A7F8021}">
      <text>
        <r>
          <rPr>
            <sz val="9"/>
            <color indexed="81"/>
            <rFont val="Tahoma"/>
            <family val="2"/>
          </rPr>
          <t>Solver found a solution. All constraints and optimality conditions are satisfied.</t>
        </r>
      </text>
    </comment>
    <comment ref="B55" authorId="0" shapeId="0" xr:uid="{837175E2-03C6-4DCA-BBA3-BE14A8A2A9A9}">
      <text>
        <r>
          <rPr>
            <sz val="9"/>
            <color indexed="81"/>
            <rFont val="Tahoma"/>
            <family val="2"/>
          </rPr>
          <t>Solver found a solution. All constraints and optimality conditions are satisfied.</t>
        </r>
      </text>
    </comment>
    <comment ref="C55" authorId="0" shapeId="0" xr:uid="{F01F080F-A994-4F1B-80D1-30380A16D016}">
      <text>
        <r>
          <rPr>
            <sz val="9"/>
            <color indexed="81"/>
            <rFont val="Tahoma"/>
            <family val="2"/>
          </rPr>
          <t>Solver found a solution. All constraints and optimality conditions are satisfied.</t>
        </r>
      </text>
    </comment>
    <comment ref="D55" authorId="0" shapeId="0" xr:uid="{1C7573FE-4732-4B67-B37F-86C0C056D81A}">
      <text>
        <r>
          <rPr>
            <sz val="9"/>
            <color indexed="81"/>
            <rFont val="Tahoma"/>
            <family val="2"/>
          </rPr>
          <t>Solver found a solution. All constraints and optimality conditions are satisfied.</t>
        </r>
      </text>
    </comment>
    <comment ref="E55" authorId="0" shapeId="0" xr:uid="{882D76B1-417E-4299-B35E-BCCD143F7E93}">
      <text>
        <r>
          <rPr>
            <sz val="9"/>
            <color indexed="81"/>
            <rFont val="Tahoma"/>
            <family val="2"/>
          </rPr>
          <t>Solver found a solution. All constraints and optimality conditions are satisfied.</t>
        </r>
      </text>
    </comment>
    <comment ref="F55" authorId="0" shapeId="0" xr:uid="{0CB0223F-8BFF-4E45-84AB-ABD27775C34E}">
      <text>
        <r>
          <rPr>
            <sz val="9"/>
            <color indexed="81"/>
            <rFont val="Tahoma"/>
            <family val="2"/>
          </rPr>
          <t>Solver found a solution. All constraints and optimality conditions are satisfied.</t>
        </r>
      </text>
    </comment>
    <comment ref="G55" authorId="0" shapeId="0" xr:uid="{6C1A8842-6984-4CD7-8A90-964392E79723}">
      <text>
        <r>
          <rPr>
            <sz val="9"/>
            <color indexed="81"/>
            <rFont val="Tahoma"/>
            <family val="2"/>
          </rPr>
          <t>Solver found a solution. All constraints and optimality conditions are satisfied.</t>
        </r>
      </text>
    </comment>
    <comment ref="H55" authorId="0" shapeId="0" xr:uid="{2627683B-7DC1-462C-9D34-286793CA25F2}">
      <text>
        <r>
          <rPr>
            <sz val="9"/>
            <color indexed="81"/>
            <rFont val="Tahoma"/>
            <family val="2"/>
          </rPr>
          <t>Solver found a solution. All constraints and optimality conditions are satisfied.</t>
        </r>
      </text>
    </comment>
    <comment ref="I55" authorId="0" shapeId="0" xr:uid="{BEDD0504-6CEE-4ED7-A784-DA19DAA7222D}">
      <text>
        <r>
          <rPr>
            <sz val="9"/>
            <color indexed="81"/>
            <rFont val="Tahoma"/>
            <family val="2"/>
          </rPr>
          <t>Solver found a solution. All constraints and optimality conditions are satisfied.</t>
        </r>
      </text>
    </comment>
    <comment ref="J55" authorId="0" shapeId="0" xr:uid="{44403212-F6EB-48EB-B618-D2902D48CB93}">
      <text>
        <r>
          <rPr>
            <sz val="9"/>
            <color indexed="81"/>
            <rFont val="Tahoma"/>
            <family val="2"/>
          </rPr>
          <t>Solver found a solution. All constraints and optimality conditions are satisfied.</t>
        </r>
      </text>
    </comment>
    <comment ref="K55" authorId="0" shapeId="0" xr:uid="{55904085-7065-4576-BF09-110E655C4B42}">
      <text>
        <r>
          <rPr>
            <sz val="9"/>
            <color indexed="81"/>
            <rFont val="Tahoma"/>
            <family val="2"/>
          </rPr>
          <t>Solver found a solution. All constraints and optimality conditions are satisfied.</t>
        </r>
      </text>
    </comment>
    <comment ref="L55" authorId="0" shapeId="0" xr:uid="{9CB419C1-AEB8-4889-A55A-7ED454E3396F}">
      <text>
        <r>
          <rPr>
            <sz val="9"/>
            <color indexed="81"/>
            <rFont val="Tahoma"/>
            <family val="2"/>
          </rPr>
          <t>Solver found a solution. All constraints and optimality conditions are satisfied.</t>
        </r>
      </text>
    </comment>
    <comment ref="M55" authorId="0" shapeId="0" xr:uid="{B953C6D3-43BD-4F53-85CA-AA0410030489}">
      <text>
        <r>
          <rPr>
            <sz val="9"/>
            <color indexed="81"/>
            <rFont val="Tahoma"/>
            <family val="2"/>
          </rPr>
          <t>Solver found a solution. All constraints and optimality conditions are satisfied.</t>
        </r>
      </text>
    </comment>
    <comment ref="N55" authorId="0" shapeId="0" xr:uid="{EAD29906-FA61-4CF9-9D05-8DD8923B35F5}">
      <text>
        <r>
          <rPr>
            <sz val="9"/>
            <color indexed="81"/>
            <rFont val="Tahoma"/>
            <family val="2"/>
          </rPr>
          <t>Solver found a solution. All constraints and optimality conditions are satisfied.</t>
        </r>
      </text>
    </comment>
    <comment ref="O55" authorId="0" shapeId="0" xr:uid="{D46D5E22-234F-4D0F-96D0-B48EE0C470CF}">
      <text>
        <r>
          <rPr>
            <sz val="9"/>
            <color indexed="81"/>
            <rFont val="Tahoma"/>
            <family val="2"/>
          </rPr>
          <t>Solver found a solution. All constraints and optimality conditions are satisfied.</t>
        </r>
      </text>
    </comment>
    <comment ref="P55" authorId="0" shapeId="0" xr:uid="{F794149F-4545-44F8-8F36-3478150B807A}">
      <text>
        <r>
          <rPr>
            <sz val="9"/>
            <color indexed="81"/>
            <rFont val="Tahoma"/>
            <family val="2"/>
          </rPr>
          <t>Solver found a solution. All constraints and optimality conditions are satisfied.</t>
        </r>
      </text>
    </comment>
    <comment ref="Q55" authorId="0" shapeId="0" xr:uid="{BAD9A505-F6CF-4D6E-9F1B-443BFC961985}">
      <text>
        <r>
          <rPr>
            <sz val="9"/>
            <color indexed="81"/>
            <rFont val="Tahoma"/>
            <family val="2"/>
          </rPr>
          <t>Solver found a solution. All constraints and optimality conditions are satisfied.</t>
        </r>
      </text>
    </comment>
    <comment ref="R55" authorId="0" shapeId="0" xr:uid="{D25D49D8-FDDB-49DF-864F-BE806342BBA3}">
      <text>
        <r>
          <rPr>
            <sz val="9"/>
            <color indexed="81"/>
            <rFont val="Tahoma"/>
            <family val="2"/>
          </rPr>
          <t>Solver found a solution. All constraints and optimality conditions are satisfied.</t>
        </r>
      </text>
    </comment>
    <comment ref="S55" authorId="0" shapeId="0" xr:uid="{ADDF8958-AA47-4F1E-A0EE-029AD41BEFCA}">
      <text>
        <r>
          <rPr>
            <sz val="9"/>
            <color indexed="81"/>
            <rFont val="Tahoma"/>
            <family val="2"/>
          </rPr>
          <t>Solver found a solution. All constraints and optimality conditions are satisfied.</t>
        </r>
      </text>
    </comment>
    <comment ref="T55" authorId="0" shapeId="0" xr:uid="{FEE7CF02-F22E-4A15-8D63-A10B9BA6AE28}">
      <text>
        <r>
          <rPr>
            <sz val="9"/>
            <color indexed="81"/>
            <rFont val="Tahoma"/>
            <family val="2"/>
          </rPr>
          <t>Solver found a solution. All constraints and optimality conditions are satisfied.</t>
        </r>
      </text>
    </comment>
    <comment ref="U55" authorId="0" shapeId="0" xr:uid="{1A215B33-D1A1-40DB-B8AB-EA877BA1A7F4}">
      <text>
        <r>
          <rPr>
            <sz val="9"/>
            <color indexed="81"/>
            <rFont val="Tahoma"/>
            <family val="2"/>
          </rPr>
          <t>Solver found a solution. All constraints and optimality conditions are satisfied.</t>
        </r>
      </text>
    </comment>
    <comment ref="V55" authorId="0" shapeId="0" xr:uid="{5BFB7674-B9B8-48FE-8C26-E6882E3966D0}">
      <text>
        <r>
          <rPr>
            <sz val="9"/>
            <color indexed="81"/>
            <rFont val="Tahoma"/>
            <family val="2"/>
          </rPr>
          <t>Solver found a solution. All constraints and optimality conditions are satisfied.</t>
        </r>
      </text>
    </comment>
    <comment ref="B56" authorId="0" shapeId="0" xr:uid="{2A42AF8B-B601-4F27-A53F-6B59D339A285}">
      <text>
        <r>
          <rPr>
            <sz val="9"/>
            <color indexed="81"/>
            <rFont val="Tahoma"/>
            <family val="2"/>
          </rPr>
          <t>Solver found a solution. All constraints and optimality conditions are satisfied.</t>
        </r>
      </text>
    </comment>
    <comment ref="C56" authorId="0" shapeId="0" xr:uid="{A904433E-B3C2-4BBF-AF86-F88CC3512328}">
      <text>
        <r>
          <rPr>
            <sz val="9"/>
            <color indexed="81"/>
            <rFont val="Tahoma"/>
            <family val="2"/>
          </rPr>
          <t>Solver found a solution. All constraints and optimality conditions are satisfied.</t>
        </r>
      </text>
    </comment>
    <comment ref="D56" authorId="0" shapeId="0" xr:uid="{4CD17343-57B4-4286-B19D-969F5122B903}">
      <text>
        <r>
          <rPr>
            <sz val="9"/>
            <color indexed="81"/>
            <rFont val="Tahoma"/>
            <family val="2"/>
          </rPr>
          <t>Solver found a solution. All constraints and optimality conditions are satisfied.</t>
        </r>
      </text>
    </comment>
    <comment ref="E56" authorId="0" shapeId="0" xr:uid="{58C8F8FC-D9DF-4E77-9A71-964B6B9F31B5}">
      <text>
        <r>
          <rPr>
            <sz val="9"/>
            <color indexed="81"/>
            <rFont val="Tahoma"/>
            <family val="2"/>
          </rPr>
          <t>Solver found a solution. All constraints and optimality conditions are satisfied.</t>
        </r>
      </text>
    </comment>
    <comment ref="F56" authorId="0" shapeId="0" xr:uid="{4A9CFA01-8BCF-4840-B0ED-6143894FD4E5}">
      <text>
        <r>
          <rPr>
            <sz val="9"/>
            <color indexed="81"/>
            <rFont val="Tahoma"/>
            <family val="2"/>
          </rPr>
          <t>Solver found a solution. All constraints and optimality conditions are satisfied.</t>
        </r>
      </text>
    </comment>
    <comment ref="G56" authorId="0" shapeId="0" xr:uid="{9F632D61-A658-475F-83E7-FCE3110628DB}">
      <text>
        <r>
          <rPr>
            <sz val="9"/>
            <color indexed="81"/>
            <rFont val="Tahoma"/>
            <family val="2"/>
          </rPr>
          <t>Solver found a solution. All constraints and optimality conditions are satisfied.</t>
        </r>
      </text>
    </comment>
    <comment ref="H56" authorId="0" shapeId="0" xr:uid="{22DD1D2D-2448-4723-B357-76B529B01911}">
      <text>
        <r>
          <rPr>
            <sz val="9"/>
            <color indexed="81"/>
            <rFont val="Tahoma"/>
            <family val="2"/>
          </rPr>
          <t>Solver found a solution. All constraints and optimality conditions are satisfied.</t>
        </r>
      </text>
    </comment>
    <comment ref="I56" authorId="0" shapeId="0" xr:uid="{F95448A3-21F1-4B1A-9A8C-2B25FD0544A0}">
      <text>
        <r>
          <rPr>
            <sz val="9"/>
            <color indexed="81"/>
            <rFont val="Tahoma"/>
            <family val="2"/>
          </rPr>
          <t>Solver found a solution. All constraints and optimality conditions are satisfied.</t>
        </r>
      </text>
    </comment>
    <comment ref="J56" authorId="0" shapeId="0" xr:uid="{13DA28C6-C600-45A7-8F38-CA147C1CB71A}">
      <text>
        <r>
          <rPr>
            <sz val="9"/>
            <color indexed="81"/>
            <rFont val="Tahoma"/>
            <family val="2"/>
          </rPr>
          <t>Solver found a solution. All constraints and optimality conditions are satisfied.</t>
        </r>
      </text>
    </comment>
    <comment ref="K56" authorId="0" shapeId="0" xr:uid="{05E7195C-3771-42C7-BEC1-6BBEC72594B5}">
      <text>
        <r>
          <rPr>
            <sz val="9"/>
            <color indexed="81"/>
            <rFont val="Tahoma"/>
            <family val="2"/>
          </rPr>
          <t>Solver found a solution. All constraints and optimality conditions are satisfied.</t>
        </r>
      </text>
    </comment>
    <comment ref="L56" authorId="0" shapeId="0" xr:uid="{36C8E6C7-4337-4317-95D6-B235D539B5E6}">
      <text>
        <r>
          <rPr>
            <sz val="9"/>
            <color indexed="81"/>
            <rFont val="Tahoma"/>
            <family val="2"/>
          </rPr>
          <t>Solver found a solution. All constraints and optimality conditions are satisfied.</t>
        </r>
      </text>
    </comment>
    <comment ref="M56" authorId="0" shapeId="0" xr:uid="{F21933D7-F194-4E1C-9E42-642B76777258}">
      <text>
        <r>
          <rPr>
            <sz val="9"/>
            <color indexed="81"/>
            <rFont val="Tahoma"/>
            <family val="2"/>
          </rPr>
          <t>Solver found a solution. All constraints and optimality conditions are satisfied.</t>
        </r>
      </text>
    </comment>
    <comment ref="N56" authorId="0" shapeId="0" xr:uid="{326AA258-6B82-4CFE-85C7-69A886F53EAB}">
      <text>
        <r>
          <rPr>
            <sz val="9"/>
            <color indexed="81"/>
            <rFont val="Tahoma"/>
            <family val="2"/>
          </rPr>
          <t>Solver found a solution. All constraints and optimality conditions are satisfied.</t>
        </r>
      </text>
    </comment>
    <comment ref="O56" authorId="0" shapeId="0" xr:uid="{EDAA06C5-35E8-4F29-8C15-E4EC084141B0}">
      <text>
        <r>
          <rPr>
            <sz val="9"/>
            <color indexed="81"/>
            <rFont val="Tahoma"/>
            <family val="2"/>
          </rPr>
          <t>Solver found a solution. All constraints and optimality conditions are satisfied.</t>
        </r>
      </text>
    </comment>
    <comment ref="P56" authorId="0" shapeId="0" xr:uid="{B8B55F54-A146-4F6E-AC55-9902ED12C94A}">
      <text>
        <r>
          <rPr>
            <sz val="9"/>
            <color indexed="81"/>
            <rFont val="Tahoma"/>
            <family val="2"/>
          </rPr>
          <t>Solver found a solution. All constraints and optimality conditions are satisfied.</t>
        </r>
      </text>
    </comment>
    <comment ref="Q56" authorId="0" shapeId="0" xr:uid="{99AEB5B7-4691-4805-B123-A6D6EF3DC96F}">
      <text>
        <r>
          <rPr>
            <sz val="9"/>
            <color indexed="81"/>
            <rFont val="Tahoma"/>
            <family val="2"/>
          </rPr>
          <t>Solver found a solution. All constraints and optimality conditions are satisfied.</t>
        </r>
      </text>
    </comment>
    <comment ref="R56" authorId="0" shapeId="0" xr:uid="{B7BEAF0F-FCD7-4461-A44F-8CD50206024C}">
      <text>
        <r>
          <rPr>
            <sz val="9"/>
            <color indexed="81"/>
            <rFont val="Tahoma"/>
            <family val="2"/>
          </rPr>
          <t>Solver found a solution. All constraints and optimality conditions are satisfied.</t>
        </r>
      </text>
    </comment>
    <comment ref="S56" authorId="0" shapeId="0" xr:uid="{959F43C1-17DF-450E-9551-46929D5ABB16}">
      <text>
        <r>
          <rPr>
            <sz val="9"/>
            <color indexed="81"/>
            <rFont val="Tahoma"/>
            <family val="2"/>
          </rPr>
          <t>Solver found a solution. All constraints and optimality conditions are satisfied.</t>
        </r>
      </text>
    </comment>
    <comment ref="T56" authorId="0" shapeId="0" xr:uid="{588A45C5-5F3E-4C1A-A920-7AE68A2747E1}">
      <text>
        <r>
          <rPr>
            <sz val="9"/>
            <color indexed="81"/>
            <rFont val="Tahoma"/>
            <family val="2"/>
          </rPr>
          <t>Solver found a solution. All constraints and optimality conditions are satisfied.</t>
        </r>
      </text>
    </comment>
    <comment ref="U56" authorId="0" shapeId="0" xr:uid="{C30A2111-4FC0-4930-AEFE-67FAFB904C98}">
      <text>
        <r>
          <rPr>
            <sz val="9"/>
            <color indexed="81"/>
            <rFont val="Tahoma"/>
            <family val="2"/>
          </rPr>
          <t>Solver found a solution. All constraints and optimality conditions are satisfied.</t>
        </r>
      </text>
    </comment>
    <comment ref="V56" authorId="0" shapeId="0" xr:uid="{9E11D7A8-3B15-4460-9561-2FF3AD098626}">
      <text>
        <r>
          <rPr>
            <sz val="9"/>
            <color indexed="81"/>
            <rFont val="Tahoma"/>
            <family val="2"/>
          </rPr>
          <t>Solver found a solution. All constraints and optimality conditions are satisfied.</t>
        </r>
      </text>
    </comment>
    <comment ref="B57" authorId="0" shapeId="0" xr:uid="{9F30EAB6-D786-4410-8C67-AC2BD9244D4F}">
      <text>
        <r>
          <rPr>
            <sz val="9"/>
            <color indexed="81"/>
            <rFont val="Tahoma"/>
            <family val="2"/>
          </rPr>
          <t>Solver found an integer solution within tolerance. All constraints are satisfied.</t>
        </r>
      </text>
    </comment>
    <comment ref="C57" authorId="0" shapeId="0" xr:uid="{3D109063-EE63-4327-B758-D5FA6923AB67}">
      <text>
        <r>
          <rPr>
            <sz val="9"/>
            <color indexed="81"/>
            <rFont val="Tahoma"/>
            <family val="2"/>
          </rPr>
          <t>Solver found an integer solution within tolerance. All constraints are satisfied.</t>
        </r>
      </text>
    </comment>
    <comment ref="D57" authorId="0" shapeId="0" xr:uid="{1AB9AC4D-41B6-4B94-BFFE-52D2525D05F7}">
      <text>
        <r>
          <rPr>
            <sz val="9"/>
            <color indexed="81"/>
            <rFont val="Tahoma"/>
            <family val="2"/>
          </rPr>
          <t>Solver found an integer solution within tolerance. All constraints are satisfied.</t>
        </r>
      </text>
    </comment>
    <comment ref="E57" authorId="0" shapeId="0" xr:uid="{E4E9CDD7-4251-44B0-9BEE-6795A87F5F44}">
      <text>
        <r>
          <rPr>
            <sz val="9"/>
            <color indexed="81"/>
            <rFont val="Tahoma"/>
            <family val="2"/>
          </rPr>
          <t>Solver found an integer solution within tolerance. All constraints are satisfied.</t>
        </r>
      </text>
    </comment>
    <comment ref="F57" authorId="0" shapeId="0" xr:uid="{4F048230-7521-4DBE-AC6B-EBE47003DEFC}">
      <text>
        <r>
          <rPr>
            <sz val="9"/>
            <color indexed="81"/>
            <rFont val="Tahoma"/>
            <family val="2"/>
          </rPr>
          <t>Solver found a solution. All constraints and optimality conditions are satisfied.</t>
        </r>
      </text>
    </comment>
    <comment ref="G57" authorId="0" shapeId="0" xr:uid="{F6EDA33A-9E09-40EB-91AE-BE41635034DD}">
      <text>
        <r>
          <rPr>
            <sz val="9"/>
            <color indexed="81"/>
            <rFont val="Tahoma"/>
            <family val="2"/>
          </rPr>
          <t>Solver found a solution. All constraints and optimality conditions are satisfied.</t>
        </r>
      </text>
    </comment>
    <comment ref="H57" authorId="0" shapeId="0" xr:uid="{B116CBAA-D3CD-4CCA-AEDA-19223501AB0B}">
      <text>
        <r>
          <rPr>
            <sz val="9"/>
            <color indexed="81"/>
            <rFont val="Tahoma"/>
            <family val="2"/>
          </rPr>
          <t>Solver found a solution. All constraints and optimality conditions are satisfied.</t>
        </r>
      </text>
    </comment>
    <comment ref="I57" authorId="0" shapeId="0" xr:uid="{47A73333-712E-4FEF-B98E-779EE0E90FD1}">
      <text>
        <r>
          <rPr>
            <sz val="9"/>
            <color indexed="81"/>
            <rFont val="Tahoma"/>
            <family val="2"/>
          </rPr>
          <t>Solver found a solution. All constraints and optimality conditions are satisfied.</t>
        </r>
      </text>
    </comment>
    <comment ref="J57" authorId="0" shapeId="0" xr:uid="{727CFB39-469C-4808-8899-A53E34396307}">
      <text>
        <r>
          <rPr>
            <sz val="9"/>
            <color indexed="81"/>
            <rFont val="Tahoma"/>
            <family val="2"/>
          </rPr>
          <t>Solver found a solution. All constraints and optimality conditions are satisfied.</t>
        </r>
      </text>
    </comment>
    <comment ref="K57" authorId="0" shapeId="0" xr:uid="{15239B0C-1807-4E27-9035-446C043C78AF}">
      <text>
        <r>
          <rPr>
            <sz val="9"/>
            <color indexed="81"/>
            <rFont val="Tahoma"/>
            <family val="2"/>
          </rPr>
          <t>Solver found a solution. All constraints and optimality conditions are satisfied.</t>
        </r>
      </text>
    </comment>
    <comment ref="L57" authorId="0" shapeId="0" xr:uid="{CAADC976-98E5-4F12-BB67-C27BBBBB42D3}">
      <text>
        <r>
          <rPr>
            <sz val="9"/>
            <color indexed="81"/>
            <rFont val="Tahoma"/>
            <family val="2"/>
          </rPr>
          <t>Solver found a solution. All constraints and optimality conditions are satisfied.</t>
        </r>
      </text>
    </comment>
    <comment ref="M57" authorId="0" shapeId="0" xr:uid="{1D348531-D350-439E-B29E-9D2129711820}">
      <text>
        <r>
          <rPr>
            <sz val="9"/>
            <color indexed="81"/>
            <rFont val="Tahoma"/>
            <family val="2"/>
          </rPr>
          <t>Solver found a solution. All constraints and optimality conditions are satisfied.</t>
        </r>
      </text>
    </comment>
    <comment ref="N57" authorId="0" shapeId="0" xr:uid="{71570DC2-BB3A-43CB-95F6-A9BE64CDF2CE}">
      <text>
        <r>
          <rPr>
            <sz val="9"/>
            <color indexed="81"/>
            <rFont val="Tahoma"/>
            <family val="2"/>
          </rPr>
          <t>Solver found a solution. All constraints and optimality conditions are satisfied.</t>
        </r>
      </text>
    </comment>
    <comment ref="O57" authorId="0" shapeId="0" xr:uid="{5D7E5F30-6C80-4E67-8E13-C94DCE7A4FD1}">
      <text>
        <r>
          <rPr>
            <sz val="9"/>
            <color indexed="81"/>
            <rFont val="Tahoma"/>
            <family val="2"/>
          </rPr>
          <t>Solver found a solution. All constraints and optimality conditions are satisfied.</t>
        </r>
      </text>
    </comment>
    <comment ref="P57" authorId="0" shapeId="0" xr:uid="{57553505-E750-45A1-94F4-AC9836D87B67}">
      <text>
        <r>
          <rPr>
            <sz val="9"/>
            <color indexed="81"/>
            <rFont val="Tahoma"/>
            <family val="2"/>
          </rPr>
          <t>Solver found a solution. All constraints and optimality conditions are satisfied.</t>
        </r>
      </text>
    </comment>
    <comment ref="Q57" authorId="0" shapeId="0" xr:uid="{DCC646E0-F39A-49C6-8F6A-B03025DBDFD5}">
      <text>
        <r>
          <rPr>
            <sz val="9"/>
            <color indexed="81"/>
            <rFont val="Tahoma"/>
            <family val="2"/>
          </rPr>
          <t>Solver found a solution. All constraints and optimality conditions are satisfied.</t>
        </r>
      </text>
    </comment>
    <comment ref="R57" authorId="0" shapeId="0" xr:uid="{D2AE27B9-EBFB-4E70-910C-E9915DD7BAD7}">
      <text>
        <r>
          <rPr>
            <sz val="9"/>
            <color indexed="81"/>
            <rFont val="Tahoma"/>
            <family val="2"/>
          </rPr>
          <t>Solver found a solution. All constraints and optimality conditions are satisfied.</t>
        </r>
      </text>
    </comment>
    <comment ref="S57" authorId="0" shapeId="0" xr:uid="{D4BB2A78-04D9-49BF-9D5C-C8038A38AC21}">
      <text>
        <r>
          <rPr>
            <sz val="9"/>
            <color indexed="81"/>
            <rFont val="Tahoma"/>
            <family val="2"/>
          </rPr>
          <t>Solver found a solution. All constraints and optimality conditions are satisfied.</t>
        </r>
      </text>
    </comment>
    <comment ref="T57" authorId="0" shapeId="0" xr:uid="{C343D453-F7B1-4EFF-9D60-F15C1951FA41}">
      <text>
        <r>
          <rPr>
            <sz val="9"/>
            <color indexed="81"/>
            <rFont val="Tahoma"/>
            <family val="2"/>
          </rPr>
          <t>Solver found a solution. All constraints and optimality conditions are satisfied.</t>
        </r>
      </text>
    </comment>
    <comment ref="U57" authorId="0" shapeId="0" xr:uid="{19533DA2-C817-4509-BD30-06A40F0CE01E}">
      <text>
        <r>
          <rPr>
            <sz val="9"/>
            <color indexed="81"/>
            <rFont val="Tahoma"/>
            <family val="2"/>
          </rPr>
          <t>Solver found a solution. All constraints and optimality conditions are satisfied.</t>
        </r>
      </text>
    </comment>
    <comment ref="V57" authorId="0" shapeId="0" xr:uid="{9CFBB86B-31D9-4B70-B3C4-D7AF4F66580F}">
      <text>
        <r>
          <rPr>
            <sz val="9"/>
            <color indexed="81"/>
            <rFont val="Tahoma"/>
            <family val="2"/>
          </rPr>
          <t>Solver found a solution. All constraints and optimality conditions are satisfied.</t>
        </r>
      </text>
    </comment>
    <comment ref="B58" authorId="0" shapeId="0" xr:uid="{BDEDD5AB-7F50-4BB4-AC59-15366C709392}">
      <text>
        <r>
          <rPr>
            <sz val="9"/>
            <color indexed="81"/>
            <rFont val="Tahoma"/>
            <family val="2"/>
          </rPr>
          <t>Solver found an integer solution within tolerance. All constraints are satisfied.</t>
        </r>
      </text>
    </comment>
    <comment ref="C58" authorId="0" shapeId="0" xr:uid="{1872B1A2-4F88-4360-BEDF-8B688DC801D0}">
      <text>
        <r>
          <rPr>
            <sz val="9"/>
            <color indexed="81"/>
            <rFont val="Tahoma"/>
            <family val="2"/>
          </rPr>
          <t>Solver found an integer solution within tolerance. All constraints are satisfied.</t>
        </r>
      </text>
    </comment>
    <comment ref="D58" authorId="0" shapeId="0" xr:uid="{4EEB9655-A7C0-4EB6-B651-8134C2C5FBF4}">
      <text>
        <r>
          <rPr>
            <sz val="9"/>
            <color indexed="81"/>
            <rFont val="Tahoma"/>
            <family val="2"/>
          </rPr>
          <t>Solver found an integer solution within tolerance. All constraints are satisfied.</t>
        </r>
      </text>
    </comment>
    <comment ref="E58" authorId="0" shapeId="0" xr:uid="{42D04E12-7423-49DF-A455-492FFB39DA2D}">
      <text>
        <r>
          <rPr>
            <sz val="9"/>
            <color indexed="81"/>
            <rFont val="Tahoma"/>
            <family val="2"/>
          </rPr>
          <t>Solver found an integer solution within tolerance. All constraints are satisfied.</t>
        </r>
      </text>
    </comment>
    <comment ref="F58" authorId="0" shapeId="0" xr:uid="{ED8B82B5-BB22-429A-86A4-4FE0EDB6CA13}">
      <text>
        <r>
          <rPr>
            <sz val="9"/>
            <color indexed="81"/>
            <rFont val="Tahoma"/>
            <family val="2"/>
          </rPr>
          <t>Solver found a solution. All constraints and optimality conditions are satisfied.</t>
        </r>
      </text>
    </comment>
    <comment ref="G58" authorId="0" shapeId="0" xr:uid="{E2C289BC-D394-436F-9BA0-BAD50A6A39CC}">
      <text>
        <r>
          <rPr>
            <sz val="9"/>
            <color indexed="81"/>
            <rFont val="Tahoma"/>
            <family val="2"/>
          </rPr>
          <t>Solver found a solution. All constraints and optimality conditions are satisfied.</t>
        </r>
      </text>
    </comment>
    <comment ref="H58" authorId="0" shapeId="0" xr:uid="{5FAE1333-9090-4334-BD76-4EF1F6C874B3}">
      <text>
        <r>
          <rPr>
            <sz val="9"/>
            <color indexed="81"/>
            <rFont val="Tahoma"/>
            <family val="2"/>
          </rPr>
          <t>Solver found a solution. All constraints and optimality conditions are satisfied.</t>
        </r>
      </text>
    </comment>
    <comment ref="I58" authorId="0" shapeId="0" xr:uid="{2DA28C5F-0517-4F3F-83B0-27DB216D761C}">
      <text>
        <r>
          <rPr>
            <sz val="9"/>
            <color indexed="81"/>
            <rFont val="Tahoma"/>
            <family val="2"/>
          </rPr>
          <t>Solver found a solution. All constraints and optimality conditions are satisfied.</t>
        </r>
      </text>
    </comment>
    <comment ref="J58" authorId="0" shapeId="0" xr:uid="{47B75635-2F85-4D19-9BBB-EC7367C8B651}">
      <text>
        <r>
          <rPr>
            <sz val="9"/>
            <color indexed="81"/>
            <rFont val="Tahoma"/>
            <family val="2"/>
          </rPr>
          <t>Solver found a solution. All constraints and optimality conditions are satisfied.</t>
        </r>
      </text>
    </comment>
    <comment ref="K58" authorId="0" shapeId="0" xr:uid="{CC6E3F2C-845D-41B4-A82E-BFB346559567}">
      <text>
        <r>
          <rPr>
            <sz val="9"/>
            <color indexed="81"/>
            <rFont val="Tahoma"/>
            <family val="2"/>
          </rPr>
          <t>Solver found a solution. All constraints and optimality conditions are satisfied.</t>
        </r>
      </text>
    </comment>
    <comment ref="L58" authorId="0" shapeId="0" xr:uid="{5B7825AB-47C7-4BB1-A811-11846B818692}">
      <text>
        <r>
          <rPr>
            <sz val="9"/>
            <color indexed="81"/>
            <rFont val="Tahoma"/>
            <family val="2"/>
          </rPr>
          <t>Solver found a solution. All constraints and optimality conditions are satisfied.</t>
        </r>
      </text>
    </comment>
    <comment ref="M58" authorId="0" shapeId="0" xr:uid="{008F7D72-6F8D-467C-AC16-49BE6623F4E1}">
      <text>
        <r>
          <rPr>
            <sz val="9"/>
            <color indexed="81"/>
            <rFont val="Tahoma"/>
            <family val="2"/>
          </rPr>
          <t>Solver found a solution. All constraints and optimality conditions are satisfied.</t>
        </r>
      </text>
    </comment>
    <comment ref="N58" authorId="0" shapeId="0" xr:uid="{CE8F6795-8454-4F84-A43E-DC0D74A05B39}">
      <text>
        <r>
          <rPr>
            <sz val="9"/>
            <color indexed="81"/>
            <rFont val="Tahoma"/>
            <family val="2"/>
          </rPr>
          <t>Solver found a solution. All constraints and optimality conditions are satisfied.</t>
        </r>
      </text>
    </comment>
    <comment ref="O58" authorId="0" shapeId="0" xr:uid="{01199298-28D8-418A-8B17-2A69EF838AD0}">
      <text>
        <r>
          <rPr>
            <sz val="9"/>
            <color indexed="81"/>
            <rFont val="Tahoma"/>
            <family val="2"/>
          </rPr>
          <t>Solver found a solution. All constraints and optimality conditions are satisfied.</t>
        </r>
      </text>
    </comment>
    <comment ref="P58" authorId="0" shapeId="0" xr:uid="{B24BAD0B-AB18-4521-BB04-97FCB6C7276E}">
      <text>
        <r>
          <rPr>
            <sz val="9"/>
            <color indexed="81"/>
            <rFont val="Tahoma"/>
            <family val="2"/>
          </rPr>
          <t>Solver found a solution. All constraints and optimality conditions are satisfied.</t>
        </r>
      </text>
    </comment>
    <comment ref="Q58" authorId="0" shapeId="0" xr:uid="{1A3A489D-203E-43A4-A886-928C70BD26FF}">
      <text>
        <r>
          <rPr>
            <sz val="9"/>
            <color indexed="81"/>
            <rFont val="Tahoma"/>
            <family val="2"/>
          </rPr>
          <t>Solver found a solution. All constraints and optimality conditions are satisfied.</t>
        </r>
      </text>
    </comment>
    <comment ref="R58" authorId="0" shapeId="0" xr:uid="{00F4C592-3DB9-4FD7-999D-47DF6847B9ED}">
      <text>
        <r>
          <rPr>
            <sz val="9"/>
            <color indexed="81"/>
            <rFont val="Tahoma"/>
            <family val="2"/>
          </rPr>
          <t>Solver found a solution. All constraints and optimality conditions are satisfied.</t>
        </r>
      </text>
    </comment>
    <comment ref="S58" authorId="0" shapeId="0" xr:uid="{F7D991C5-8031-4C00-9E34-2399FAAA4B3C}">
      <text>
        <r>
          <rPr>
            <sz val="9"/>
            <color indexed="81"/>
            <rFont val="Tahoma"/>
            <family val="2"/>
          </rPr>
          <t>Solver found a solution. All constraints and optimality conditions are satisfied.</t>
        </r>
      </text>
    </comment>
    <comment ref="T58" authorId="0" shapeId="0" xr:uid="{B99FE31A-2519-41FE-804E-D08C056C60CC}">
      <text>
        <r>
          <rPr>
            <sz val="9"/>
            <color indexed="81"/>
            <rFont val="Tahoma"/>
            <family val="2"/>
          </rPr>
          <t>Solver found a solution. All constraints and optimality conditions are satisfied.</t>
        </r>
      </text>
    </comment>
    <comment ref="U58" authorId="0" shapeId="0" xr:uid="{9E464CDC-D657-4E6A-83CE-727646C4F6E4}">
      <text>
        <r>
          <rPr>
            <sz val="9"/>
            <color indexed="81"/>
            <rFont val="Tahoma"/>
            <family val="2"/>
          </rPr>
          <t>Solver found a solution. All constraints and optimality conditions are satisfied.</t>
        </r>
      </text>
    </comment>
    <comment ref="V58" authorId="0" shapeId="0" xr:uid="{F21FD5A9-8D56-4AFC-A3F4-97E236EBB13B}">
      <text>
        <r>
          <rPr>
            <sz val="9"/>
            <color indexed="81"/>
            <rFont val="Tahoma"/>
            <family val="2"/>
          </rPr>
          <t>Solver found a solution. All constraints and optimality conditions are satisfied.</t>
        </r>
      </text>
    </comment>
    <comment ref="B59" authorId="0" shapeId="0" xr:uid="{D5298FC7-C9F4-42FC-AAE4-8FD47C321FB0}">
      <text>
        <r>
          <rPr>
            <sz val="9"/>
            <color indexed="81"/>
            <rFont val="Tahoma"/>
            <family val="2"/>
          </rPr>
          <t>Solver found an integer solution within tolerance. All constraints are satisfied.</t>
        </r>
      </text>
    </comment>
    <comment ref="C59" authorId="0" shapeId="0" xr:uid="{F4A5E8FF-3A5F-45A8-88A9-9B0DD0A81920}">
      <text>
        <r>
          <rPr>
            <sz val="9"/>
            <color indexed="81"/>
            <rFont val="Tahoma"/>
            <family val="2"/>
          </rPr>
          <t>Solver found an integer solution within tolerance. All constraints are satisfied.</t>
        </r>
      </text>
    </comment>
    <comment ref="D59" authorId="0" shapeId="0" xr:uid="{5F04025C-E83C-4351-A958-21D04B8F1E6D}">
      <text>
        <r>
          <rPr>
            <sz val="9"/>
            <color indexed="81"/>
            <rFont val="Tahoma"/>
            <family val="2"/>
          </rPr>
          <t>Solver found an integer solution within tolerance. All constraints are satisfied.</t>
        </r>
      </text>
    </comment>
    <comment ref="E59" authorId="0" shapeId="0" xr:uid="{50B71A0F-B4CE-4FDF-87EE-E638A6381180}">
      <text>
        <r>
          <rPr>
            <sz val="9"/>
            <color indexed="81"/>
            <rFont val="Tahoma"/>
            <family val="2"/>
          </rPr>
          <t>Solver found an integer solution within tolerance. All constraints are satisfied.</t>
        </r>
      </text>
    </comment>
    <comment ref="F59" authorId="0" shapeId="0" xr:uid="{A662E539-4B46-4A12-AE45-9BE179E6A827}">
      <text>
        <r>
          <rPr>
            <sz val="9"/>
            <color indexed="81"/>
            <rFont val="Tahoma"/>
            <family val="2"/>
          </rPr>
          <t>Solver found a solution. All constraints and optimality conditions are satisfied.</t>
        </r>
      </text>
    </comment>
    <comment ref="G59" authorId="0" shapeId="0" xr:uid="{BE38AB8E-6586-40B8-9D05-0D46D322045B}">
      <text>
        <r>
          <rPr>
            <sz val="9"/>
            <color indexed="81"/>
            <rFont val="Tahoma"/>
            <family val="2"/>
          </rPr>
          <t>Solver found a solution. All constraints and optimality conditions are satisfied.</t>
        </r>
      </text>
    </comment>
    <comment ref="H59" authorId="0" shapeId="0" xr:uid="{B4F59AD6-4426-4CAD-916E-F08C71A9DA5D}">
      <text>
        <r>
          <rPr>
            <sz val="9"/>
            <color indexed="81"/>
            <rFont val="Tahoma"/>
            <family val="2"/>
          </rPr>
          <t>Solver found a solution. All constraints and optimality conditions are satisfied.</t>
        </r>
      </text>
    </comment>
    <comment ref="I59" authorId="0" shapeId="0" xr:uid="{CB69D194-FDA1-4BDF-9BB4-120C98C73060}">
      <text>
        <r>
          <rPr>
            <sz val="9"/>
            <color indexed="81"/>
            <rFont val="Tahoma"/>
            <family val="2"/>
          </rPr>
          <t>Solver found a solution. All constraints and optimality conditions are satisfied.</t>
        </r>
      </text>
    </comment>
    <comment ref="J59" authorId="0" shapeId="0" xr:uid="{A9AA75D1-6609-4590-835A-0602573549D9}">
      <text>
        <r>
          <rPr>
            <sz val="9"/>
            <color indexed="81"/>
            <rFont val="Tahoma"/>
            <family val="2"/>
          </rPr>
          <t>Solver found a solution. All constraints and optimality conditions are satisfied.</t>
        </r>
      </text>
    </comment>
    <comment ref="K59" authorId="0" shapeId="0" xr:uid="{BF6E95C2-8921-406C-AEA8-AA0D4A37578C}">
      <text>
        <r>
          <rPr>
            <sz val="9"/>
            <color indexed="81"/>
            <rFont val="Tahoma"/>
            <family val="2"/>
          </rPr>
          <t>Solver found a solution. All constraints and optimality conditions are satisfied.</t>
        </r>
      </text>
    </comment>
    <comment ref="L59" authorId="0" shapeId="0" xr:uid="{3E0446C0-AF7D-4C0D-9784-B89F18572918}">
      <text>
        <r>
          <rPr>
            <sz val="9"/>
            <color indexed="81"/>
            <rFont val="Tahoma"/>
            <family val="2"/>
          </rPr>
          <t>Solver found a solution. All constraints and optimality conditions are satisfied.</t>
        </r>
      </text>
    </comment>
    <comment ref="M59" authorId="0" shapeId="0" xr:uid="{C9834D9B-0414-4162-9D91-0F74C22BC9DE}">
      <text>
        <r>
          <rPr>
            <sz val="9"/>
            <color indexed="81"/>
            <rFont val="Tahoma"/>
            <family val="2"/>
          </rPr>
          <t>Solver found a solution. All constraints and optimality conditions are satisfied.</t>
        </r>
      </text>
    </comment>
    <comment ref="N59" authorId="0" shapeId="0" xr:uid="{3767B340-B303-443D-B887-05E299C16AE9}">
      <text>
        <r>
          <rPr>
            <sz val="9"/>
            <color indexed="81"/>
            <rFont val="Tahoma"/>
            <family val="2"/>
          </rPr>
          <t>Solver found a solution. All constraints and optimality conditions are satisfied.</t>
        </r>
      </text>
    </comment>
    <comment ref="O59" authorId="0" shapeId="0" xr:uid="{AD6506C1-6A8D-462D-886E-7EC3E2B1DC6B}">
      <text>
        <r>
          <rPr>
            <sz val="9"/>
            <color indexed="81"/>
            <rFont val="Tahoma"/>
            <family val="2"/>
          </rPr>
          <t>Solver found a solution. All constraints and optimality conditions are satisfied.</t>
        </r>
      </text>
    </comment>
    <comment ref="P59" authorId="0" shapeId="0" xr:uid="{E94B10FF-8B50-4918-A2F9-0F730367C2B0}">
      <text>
        <r>
          <rPr>
            <sz val="9"/>
            <color indexed="81"/>
            <rFont val="Tahoma"/>
            <family val="2"/>
          </rPr>
          <t>Solver found a solution. All constraints and optimality conditions are satisfied.</t>
        </r>
      </text>
    </comment>
    <comment ref="Q59" authorId="0" shapeId="0" xr:uid="{226FF4FE-8E02-4B28-99F5-E407DC3F0021}">
      <text>
        <r>
          <rPr>
            <sz val="9"/>
            <color indexed="81"/>
            <rFont val="Tahoma"/>
            <family val="2"/>
          </rPr>
          <t>Solver found a solution. All constraints and optimality conditions are satisfied.</t>
        </r>
      </text>
    </comment>
    <comment ref="R59" authorId="0" shapeId="0" xr:uid="{FF44A6DA-AF69-489B-A05D-D00406ACFC7C}">
      <text>
        <r>
          <rPr>
            <sz val="9"/>
            <color indexed="81"/>
            <rFont val="Tahoma"/>
            <family val="2"/>
          </rPr>
          <t>Solver found a solution. All constraints and optimality conditions are satisfied.</t>
        </r>
      </text>
    </comment>
    <comment ref="S59" authorId="0" shapeId="0" xr:uid="{4A6E2186-C953-423D-BC1E-8D30077E4138}">
      <text>
        <r>
          <rPr>
            <sz val="9"/>
            <color indexed="81"/>
            <rFont val="Tahoma"/>
            <family val="2"/>
          </rPr>
          <t>Solver found a solution. All constraints and optimality conditions are satisfied.</t>
        </r>
      </text>
    </comment>
    <comment ref="T59" authorId="0" shapeId="0" xr:uid="{DCEA2C8A-B28A-48E2-967E-66A1BD287D1C}">
      <text>
        <r>
          <rPr>
            <sz val="9"/>
            <color indexed="81"/>
            <rFont val="Tahoma"/>
            <family val="2"/>
          </rPr>
          <t>Solver found a solution. All constraints and optimality conditions are satisfied.</t>
        </r>
      </text>
    </comment>
    <comment ref="U59" authorId="0" shapeId="0" xr:uid="{C760AD5B-3C76-40B9-A399-222A3A93329C}">
      <text>
        <r>
          <rPr>
            <sz val="9"/>
            <color indexed="81"/>
            <rFont val="Tahoma"/>
            <family val="2"/>
          </rPr>
          <t>Solver found a solution. All constraints and optimality conditions are satisfied.</t>
        </r>
      </text>
    </comment>
    <comment ref="V59" authorId="0" shapeId="0" xr:uid="{1FDCEA58-FDD6-4049-8E00-59719D90E60F}">
      <text>
        <r>
          <rPr>
            <sz val="9"/>
            <color indexed="81"/>
            <rFont val="Tahoma"/>
            <family val="2"/>
          </rPr>
          <t>Solver found a solution. All constraints and optimality conditions are satisfied.</t>
        </r>
      </text>
    </comment>
    <comment ref="B60" authorId="0" shapeId="0" xr:uid="{B503E324-9FED-4350-8584-1BF4D6384D88}">
      <text>
        <r>
          <rPr>
            <sz val="9"/>
            <color indexed="81"/>
            <rFont val="Tahoma"/>
            <family val="2"/>
          </rPr>
          <t>Solver found an integer solution within tolerance. All constraints are satisfied.</t>
        </r>
      </text>
    </comment>
    <comment ref="C60" authorId="0" shapeId="0" xr:uid="{83C1801C-7FA4-43B3-8E1A-4A533F34D4A5}">
      <text>
        <r>
          <rPr>
            <sz val="9"/>
            <color indexed="81"/>
            <rFont val="Tahoma"/>
            <family val="2"/>
          </rPr>
          <t>Solver found an integer solution within tolerance. All constraints are satisfied.</t>
        </r>
      </text>
    </comment>
    <comment ref="D60" authorId="0" shapeId="0" xr:uid="{75F434D3-77FC-4698-AE97-EBB9B7651839}">
      <text>
        <r>
          <rPr>
            <sz val="9"/>
            <color indexed="81"/>
            <rFont val="Tahoma"/>
            <family val="2"/>
          </rPr>
          <t>Solver found an integer solution within tolerance. All constraints are satisfied.</t>
        </r>
      </text>
    </comment>
    <comment ref="E60" authorId="0" shapeId="0" xr:uid="{3C658C87-7DA3-4895-B50A-509BC946DAE8}">
      <text>
        <r>
          <rPr>
            <sz val="9"/>
            <color indexed="81"/>
            <rFont val="Tahoma"/>
            <family val="2"/>
          </rPr>
          <t>Solver found an integer solution within tolerance. All constraints are satisfied.</t>
        </r>
      </text>
    </comment>
    <comment ref="F60" authorId="0" shapeId="0" xr:uid="{2AE18D0E-F5E1-4328-ACE1-AD87FF2A3EC5}">
      <text>
        <r>
          <rPr>
            <sz val="9"/>
            <color indexed="81"/>
            <rFont val="Tahoma"/>
            <family val="2"/>
          </rPr>
          <t>Solver found a solution. All constraints and optimality conditions are satisfied.</t>
        </r>
      </text>
    </comment>
    <comment ref="G60" authorId="0" shapeId="0" xr:uid="{EF0725FA-C2B9-4A52-8EEE-0AA0BD50B882}">
      <text>
        <r>
          <rPr>
            <sz val="9"/>
            <color indexed="81"/>
            <rFont val="Tahoma"/>
            <family val="2"/>
          </rPr>
          <t>Solver found a solution. All constraints and optimality conditions are satisfied.</t>
        </r>
      </text>
    </comment>
    <comment ref="H60" authorId="0" shapeId="0" xr:uid="{D2F1ABA1-D77E-47A1-8EE7-A275101D67B3}">
      <text>
        <r>
          <rPr>
            <sz val="9"/>
            <color indexed="81"/>
            <rFont val="Tahoma"/>
            <family val="2"/>
          </rPr>
          <t>Solver found a solution. All constraints and optimality conditions are satisfied.</t>
        </r>
      </text>
    </comment>
    <comment ref="I60" authorId="0" shapeId="0" xr:uid="{E64AB9C0-4A66-47CF-A724-8BE167D5F257}">
      <text>
        <r>
          <rPr>
            <sz val="9"/>
            <color indexed="81"/>
            <rFont val="Tahoma"/>
            <family val="2"/>
          </rPr>
          <t>Solver found a solution. All constraints and optimality conditions are satisfied.</t>
        </r>
      </text>
    </comment>
    <comment ref="J60" authorId="0" shapeId="0" xr:uid="{494B207F-DFB0-42A4-A1D8-AEBB665278EC}">
      <text>
        <r>
          <rPr>
            <sz val="9"/>
            <color indexed="81"/>
            <rFont val="Tahoma"/>
            <family val="2"/>
          </rPr>
          <t>Solver found a solution. All constraints and optimality conditions are satisfied.</t>
        </r>
      </text>
    </comment>
    <comment ref="K60" authorId="0" shapeId="0" xr:uid="{B70F01E4-39E2-4994-B810-8174F4FC2A26}">
      <text>
        <r>
          <rPr>
            <sz val="9"/>
            <color indexed="81"/>
            <rFont val="Tahoma"/>
            <family val="2"/>
          </rPr>
          <t>Solver found a solution. All constraints and optimality conditions are satisfied.</t>
        </r>
      </text>
    </comment>
    <comment ref="L60" authorId="0" shapeId="0" xr:uid="{378B01FD-96D8-4A01-89E6-EE68D8672977}">
      <text>
        <r>
          <rPr>
            <sz val="9"/>
            <color indexed="81"/>
            <rFont val="Tahoma"/>
            <family val="2"/>
          </rPr>
          <t>Solver found a solution. All constraints and optimality conditions are satisfied.</t>
        </r>
      </text>
    </comment>
    <comment ref="M60" authorId="0" shapeId="0" xr:uid="{941D6C1F-BE0C-4C5F-8215-ACC9D4935C53}">
      <text>
        <r>
          <rPr>
            <sz val="9"/>
            <color indexed="81"/>
            <rFont val="Tahoma"/>
            <family val="2"/>
          </rPr>
          <t>Solver found a solution. All constraints and optimality conditions are satisfied.</t>
        </r>
      </text>
    </comment>
    <comment ref="N60" authorId="0" shapeId="0" xr:uid="{6C024EE0-983A-41C1-982C-848943F9FA98}">
      <text>
        <r>
          <rPr>
            <sz val="9"/>
            <color indexed="81"/>
            <rFont val="Tahoma"/>
            <family val="2"/>
          </rPr>
          <t>Solver found a solution. All constraints and optimality conditions are satisfied.</t>
        </r>
      </text>
    </comment>
    <comment ref="O60" authorId="0" shapeId="0" xr:uid="{2B9EF713-DC8A-4C6A-933B-9B4F39B6D551}">
      <text>
        <r>
          <rPr>
            <sz val="9"/>
            <color indexed="81"/>
            <rFont val="Tahoma"/>
            <family val="2"/>
          </rPr>
          <t>Solver found a solution. All constraints and optimality conditions are satisfied.</t>
        </r>
      </text>
    </comment>
    <comment ref="P60" authorId="0" shapeId="0" xr:uid="{D092F1E9-A289-48C4-8AFC-562F1C98B945}">
      <text>
        <r>
          <rPr>
            <sz val="9"/>
            <color indexed="81"/>
            <rFont val="Tahoma"/>
            <family val="2"/>
          </rPr>
          <t>Solver found a solution. All constraints and optimality conditions are satisfied.</t>
        </r>
      </text>
    </comment>
    <comment ref="Q60" authorId="0" shapeId="0" xr:uid="{B4C00717-E4CA-40ED-86E1-89C31F34CAB5}">
      <text>
        <r>
          <rPr>
            <sz val="9"/>
            <color indexed="81"/>
            <rFont val="Tahoma"/>
            <family val="2"/>
          </rPr>
          <t>Solver found a solution. All constraints and optimality conditions are satisfied.</t>
        </r>
      </text>
    </comment>
    <comment ref="R60" authorId="0" shapeId="0" xr:uid="{24CD58CC-2989-4304-AED4-982A1A38C770}">
      <text>
        <r>
          <rPr>
            <sz val="9"/>
            <color indexed="81"/>
            <rFont val="Tahoma"/>
            <family val="2"/>
          </rPr>
          <t>Solver found a solution. All constraints and optimality conditions are satisfied.</t>
        </r>
      </text>
    </comment>
    <comment ref="S60" authorId="0" shapeId="0" xr:uid="{BD18B5C3-AC1C-466E-876D-8960CA80286B}">
      <text>
        <r>
          <rPr>
            <sz val="9"/>
            <color indexed="81"/>
            <rFont val="Tahoma"/>
            <family val="2"/>
          </rPr>
          <t>Solver found a solution. All constraints and optimality conditions are satisfied.</t>
        </r>
      </text>
    </comment>
    <comment ref="T60" authorId="0" shapeId="0" xr:uid="{3807EB6E-14D1-4A1E-ABEF-0E2244703E19}">
      <text>
        <r>
          <rPr>
            <sz val="9"/>
            <color indexed="81"/>
            <rFont val="Tahoma"/>
            <family val="2"/>
          </rPr>
          <t>Solver found a solution. All constraints and optimality conditions are satisfied.</t>
        </r>
      </text>
    </comment>
    <comment ref="U60" authorId="0" shapeId="0" xr:uid="{C98E4293-92D2-42F5-8AA5-22679F6C6D8A}">
      <text>
        <r>
          <rPr>
            <sz val="9"/>
            <color indexed="81"/>
            <rFont val="Tahoma"/>
            <family val="2"/>
          </rPr>
          <t>Solver found a solution. All constraints and optimality conditions are satisfied.</t>
        </r>
      </text>
    </comment>
    <comment ref="V60" authorId="0" shapeId="0" xr:uid="{5756072F-97C3-4AA5-9437-6B6F14AC2341}">
      <text>
        <r>
          <rPr>
            <sz val="9"/>
            <color indexed="81"/>
            <rFont val="Tahoma"/>
            <family val="2"/>
          </rPr>
          <t>Solver found a solution. All constraints and optimality conditions are satisfied.</t>
        </r>
      </text>
    </comment>
    <comment ref="B61" authorId="0" shapeId="0" xr:uid="{9E5BB954-A47C-49D9-B01F-FBFC4AFE7271}">
      <text>
        <r>
          <rPr>
            <sz val="9"/>
            <color indexed="81"/>
            <rFont val="Tahoma"/>
            <family val="2"/>
          </rPr>
          <t>Solver found an integer solution within tolerance. All constraints are satisfied.</t>
        </r>
      </text>
    </comment>
    <comment ref="C61" authorId="0" shapeId="0" xr:uid="{37D8B771-2EE0-4B54-A7D2-F1B3BA35937F}">
      <text>
        <r>
          <rPr>
            <sz val="9"/>
            <color indexed="81"/>
            <rFont val="Tahoma"/>
            <family val="2"/>
          </rPr>
          <t>Solver found an integer solution within tolerance. All constraints are satisfied.</t>
        </r>
      </text>
    </comment>
    <comment ref="D61" authorId="0" shapeId="0" xr:uid="{13562275-8683-475C-BD5C-B08FAAE9B8B9}">
      <text>
        <r>
          <rPr>
            <sz val="9"/>
            <color indexed="81"/>
            <rFont val="Tahoma"/>
            <family val="2"/>
          </rPr>
          <t>Solver found an integer solution within tolerance. All constraints are satisfied.</t>
        </r>
      </text>
    </comment>
    <comment ref="E61" authorId="0" shapeId="0" xr:uid="{874D0822-EF38-4A6C-AF0F-3D8CC0A61A4D}">
      <text>
        <r>
          <rPr>
            <sz val="9"/>
            <color indexed="81"/>
            <rFont val="Tahoma"/>
            <family val="2"/>
          </rPr>
          <t>Solver found an integer solution within tolerance. All constraints are satisfied.</t>
        </r>
      </text>
    </comment>
    <comment ref="F61" authorId="0" shapeId="0" xr:uid="{929ECAC2-904F-4B3D-A7C1-F125B40F9F92}">
      <text>
        <r>
          <rPr>
            <sz val="9"/>
            <color indexed="81"/>
            <rFont val="Tahoma"/>
            <family val="2"/>
          </rPr>
          <t>Solver found a solution. All constraints and optimality conditions are satisfied.</t>
        </r>
      </text>
    </comment>
    <comment ref="G61" authorId="0" shapeId="0" xr:uid="{062B179A-66F4-407D-8ED9-FA69507296E4}">
      <text>
        <r>
          <rPr>
            <sz val="9"/>
            <color indexed="81"/>
            <rFont val="Tahoma"/>
            <family val="2"/>
          </rPr>
          <t>Solver found a solution. All constraints and optimality conditions are satisfied.</t>
        </r>
      </text>
    </comment>
    <comment ref="H61" authorId="0" shapeId="0" xr:uid="{3AD41555-6E25-459D-9DE3-70DC107690D0}">
      <text>
        <r>
          <rPr>
            <sz val="9"/>
            <color indexed="81"/>
            <rFont val="Tahoma"/>
            <family val="2"/>
          </rPr>
          <t>Solver found a solution. All constraints and optimality conditions are satisfied.</t>
        </r>
      </text>
    </comment>
    <comment ref="I61" authorId="0" shapeId="0" xr:uid="{674F0C6B-14F5-4DE5-981A-1DDE31196A7C}">
      <text>
        <r>
          <rPr>
            <sz val="9"/>
            <color indexed="81"/>
            <rFont val="Tahoma"/>
            <family val="2"/>
          </rPr>
          <t>Solver found a solution. All constraints and optimality conditions are satisfied.</t>
        </r>
      </text>
    </comment>
    <comment ref="J61" authorId="0" shapeId="0" xr:uid="{9140F3B4-0F82-458E-9F52-0FE608009619}">
      <text>
        <r>
          <rPr>
            <sz val="9"/>
            <color indexed="81"/>
            <rFont val="Tahoma"/>
            <family val="2"/>
          </rPr>
          <t>Solver found a solution. All constraints and optimality conditions are satisfied.</t>
        </r>
      </text>
    </comment>
    <comment ref="K61" authorId="0" shapeId="0" xr:uid="{17C57F82-1102-41D0-A33C-79354880CA9C}">
      <text>
        <r>
          <rPr>
            <sz val="9"/>
            <color indexed="81"/>
            <rFont val="Tahoma"/>
            <family val="2"/>
          </rPr>
          <t>Solver found a solution. All constraints and optimality conditions are satisfied.</t>
        </r>
      </text>
    </comment>
    <comment ref="L61" authorId="0" shapeId="0" xr:uid="{FB7419C0-6EEE-40D9-9EE2-6FA6C3D3A1C1}">
      <text>
        <r>
          <rPr>
            <sz val="9"/>
            <color indexed="81"/>
            <rFont val="Tahoma"/>
            <family val="2"/>
          </rPr>
          <t>Solver found a solution. All constraints and optimality conditions are satisfied.</t>
        </r>
      </text>
    </comment>
    <comment ref="M61" authorId="0" shapeId="0" xr:uid="{4F42AD37-801E-4A6A-AEB5-60F2895B5F61}">
      <text>
        <r>
          <rPr>
            <sz val="9"/>
            <color indexed="81"/>
            <rFont val="Tahoma"/>
            <family val="2"/>
          </rPr>
          <t>Solver found a solution. All constraints and optimality conditions are satisfied.</t>
        </r>
      </text>
    </comment>
    <comment ref="N61" authorId="0" shapeId="0" xr:uid="{71EC97BA-2ED2-4800-B4FF-EA8E78FAEB56}">
      <text>
        <r>
          <rPr>
            <sz val="9"/>
            <color indexed="81"/>
            <rFont val="Tahoma"/>
            <family val="2"/>
          </rPr>
          <t>Solver found a solution. All constraints and optimality conditions are satisfied.</t>
        </r>
      </text>
    </comment>
    <comment ref="O61" authorId="0" shapeId="0" xr:uid="{E4049BE8-1BBD-4CBD-A3E0-ECD229B22151}">
      <text>
        <r>
          <rPr>
            <sz val="9"/>
            <color indexed="81"/>
            <rFont val="Tahoma"/>
            <family val="2"/>
          </rPr>
          <t>Solver found a solution. All constraints and optimality conditions are satisfied.</t>
        </r>
      </text>
    </comment>
    <comment ref="P61" authorId="0" shapeId="0" xr:uid="{A0868C70-7B83-49C1-BCD9-DF8F26D221DD}">
      <text>
        <r>
          <rPr>
            <sz val="9"/>
            <color indexed="81"/>
            <rFont val="Tahoma"/>
            <family val="2"/>
          </rPr>
          <t>Solver found a solution. All constraints and optimality conditions are satisfied.</t>
        </r>
      </text>
    </comment>
    <comment ref="Q61" authorId="0" shapeId="0" xr:uid="{C32C4AA5-440E-47F4-BCE4-B66B8314FB70}">
      <text>
        <r>
          <rPr>
            <sz val="9"/>
            <color indexed="81"/>
            <rFont val="Tahoma"/>
            <family val="2"/>
          </rPr>
          <t>Solver found a solution. All constraints and optimality conditions are satisfied.</t>
        </r>
      </text>
    </comment>
    <comment ref="R61" authorId="0" shapeId="0" xr:uid="{8B3DB172-6E2E-4235-A5E3-6BA5192E0B16}">
      <text>
        <r>
          <rPr>
            <sz val="9"/>
            <color indexed="81"/>
            <rFont val="Tahoma"/>
            <family val="2"/>
          </rPr>
          <t>Solver found a solution. All constraints and optimality conditions are satisfied.</t>
        </r>
      </text>
    </comment>
    <comment ref="S61" authorId="0" shapeId="0" xr:uid="{32D811A0-4B9F-4A16-A216-32FD39F47126}">
      <text>
        <r>
          <rPr>
            <sz val="9"/>
            <color indexed="81"/>
            <rFont val="Tahoma"/>
            <family val="2"/>
          </rPr>
          <t>Solver found a solution. All constraints and optimality conditions are satisfied.</t>
        </r>
      </text>
    </comment>
    <comment ref="T61" authorId="0" shapeId="0" xr:uid="{190F3A1B-F6F5-4844-B73D-972278C3B126}">
      <text>
        <r>
          <rPr>
            <sz val="9"/>
            <color indexed="81"/>
            <rFont val="Tahoma"/>
            <family val="2"/>
          </rPr>
          <t>Solver found a solution. All constraints and optimality conditions are satisfied.</t>
        </r>
      </text>
    </comment>
    <comment ref="U61" authorId="0" shapeId="0" xr:uid="{56214208-0F03-4553-8B1F-E07C5A685757}">
      <text>
        <r>
          <rPr>
            <sz val="9"/>
            <color indexed="81"/>
            <rFont val="Tahoma"/>
            <family val="2"/>
          </rPr>
          <t>Solver found a solution. All constraints and optimality conditions are satisfied.</t>
        </r>
      </text>
    </comment>
    <comment ref="V61" authorId="0" shapeId="0" xr:uid="{61519FE8-401D-4885-8897-D512CE8F99E7}">
      <text>
        <r>
          <rPr>
            <sz val="9"/>
            <color indexed="81"/>
            <rFont val="Tahoma"/>
            <family val="2"/>
          </rPr>
          <t>Solver found a solution. All constraints and optimality conditions are satisfied.</t>
        </r>
      </text>
    </comment>
    <comment ref="B62" authorId="0" shapeId="0" xr:uid="{DDA26182-3856-471C-942F-8932FB2A1A8E}">
      <text>
        <r>
          <rPr>
            <sz val="9"/>
            <color indexed="81"/>
            <rFont val="Tahoma"/>
            <family val="2"/>
          </rPr>
          <t>Solver found an integer solution within tolerance. All constraints are satisfied.</t>
        </r>
      </text>
    </comment>
    <comment ref="C62" authorId="0" shapeId="0" xr:uid="{97C25B88-1BBA-4B5A-BC1E-257B7DE6A987}">
      <text>
        <r>
          <rPr>
            <sz val="9"/>
            <color indexed="81"/>
            <rFont val="Tahoma"/>
            <family val="2"/>
          </rPr>
          <t>Solver found an integer solution within tolerance. All constraints are satisfied.</t>
        </r>
      </text>
    </comment>
    <comment ref="D62" authorId="0" shapeId="0" xr:uid="{DBFFC911-369B-4F89-A420-C176DE1EBA28}">
      <text>
        <r>
          <rPr>
            <sz val="9"/>
            <color indexed="81"/>
            <rFont val="Tahoma"/>
            <family val="2"/>
          </rPr>
          <t>Solver found an integer solution within tolerance. All constraints are satisfied.</t>
        </r>
      </text>
    </comment>
    <comment ref="E62" authorId="0" shapeId="0" xr:uid="{5414695C-3A5A-4064-9340-49C3038F4503}">
      <text>
        <r>
          <rPr>
            <sz val="9"/>
            <color indexed="81"/>
            <rFont val="Tahoma"/>
            <family val="2"/>
          </rPr>
          <t>Solver found an integer solution within tolerance. All constraints are satisfied.</t>
        </r>
      </text>
    </comment>
    <comment ref="F62" authorId="0" shapeId="0" xr:uid="{1EB3E5DC-179E-44E5-8E04-5ECEBDEB4663}">
      <text>
        <r>
          <rPr>
            <sz val="9"/>
            <color indexed="81"/>
            <rFont val="Tahoma"/>
            <family val="2"/>
          </rPr>
          <t>Solver found a solution. All constraints and optimality conditions are satisfied.</t>
        </r>
      </text>
    </comment>
    <comment ref="G62" authorId="0" shapeId="0" xr:uid="{D2CDE697-DB6F-4D8B-9E4C-4D596AAA4A90}">
      <text>
        <r>
          <rPr>
            <sz val="9"/>
            <color indexed="81"/>
            <rFont val="Tahoma"/>
            <family val="2"/>
          </rPr>
          <t>Solver found a solution. All constraints and optimality conditions are satisfied.</t>
        </r>
      </text>
    </comment>
    <comment ref="H62" authorId="0" shapeId="0" xr:uid="{14A81168-3D1A-4428-9940-7E1C47AEA38C}">
      <text>
        <r>
          <rPr>
            <sz val="9"/>
            <color indexed="81"/>
            <rFont val="Tahoma"/>
            <family val="2"/>
          </rPr>
          <t>Solver found a solution. All constraints and optimality conditions are satisfied.</t>
        </r>
      </text>
    </comment>
    <comment ref="I62" authorId="0" shapeId="0" xr:uid="{17A4982E-D9F9-47C0-B417-B5467B537552}">
      <text>
        <r>
          <rPr>
            <sz val="9"/>
            <color indexed="81"/>
            <rFont val="Tahoma"/>
            <family val="2"/>
          </rPr>
          <t>Solver found a solution. All constraints and optimality conditions are satisfied.</t>
        </r>
      </text>
    </comment>
    <comment ref="J62" authorId="0" shapeId="0" xr:uid="{8E4E387F-B515-4E19-B9A2-43188E87056F}">
      <text>
        <r>
          <rPr>
            <sz val="9"/>
            <color indexed="81"/>
            <rFont val="Tahoma"/>
            <family val="2"/>
          </rPr>
          <t>Solver found a solution. All constraints and optimality conditions are satisfied.</t>
        </r>
      </text>
    </comment>
    <comment ref="K62" authorId="0" shapeId="0" xr:uid="{56498474-DFBB-4202-AF35-64C404881E95}">
      <text>
        <r>
          <rPr>
            <sz val="9"/>
            <color indexed="81"/>
            <rFont val="Tahoma"/>
            <family val="2"/>
          </rPr>
          <t>Solver found a solution. All constraints and optimality conditions are satisfied.</t>
        </r>
      </text>
    </comment>
    <comment ref="L62" authorId="0" shapeId="0" xr:uid="{2A5FB727-7935-4ABC-B5ED-7DFD7183D360}">
      <text>
        <r>
          <rPr>
            <sz val="9"/>
            <color indexed="81"/>
            <rFont val="Tahoma"/>
            <family val="2"/>
          </rPr>
          <t>Solver found a solution. All constraints and optimality conditions are satisfied.</t>
        </r>
      </text>
    </comment>
    <comment ref="M62" authorId="0" shapeId="0" xr:uid="{071FA4EB-67BA-4A26-AC06-6580F15D0990}">
      <text>
        <r>
          <rPr>
            <sz val="9"/>
            <color indexed="81"/>
            <rFont val="Tahoma"/>
            <family val="2"/>
          </rPr>
          <t>Solver found a solution. All constraints and optimality conditions are satisfied.</t>
        </r>
      </text>
    </comment>
    <comment ref="N62" authorId="0" shapeId="0" xr:uid="{97557910-0734-4046-A952-5A3B92B1A324}">
      <text>
        <r>
          <rPr>
            <sz val="9"/>
            <color indexed="81"/>
            <rFont val="Tahoma"/>
            <family val="2"/>
          </rPr>
          <t>Solver found a solution. All constraints and optimality conditions are satisfied.</t>
        </r>
      </text>
    </comment>
    <comment ref="O62" authorId="0" shapeId="0" xr:uid="{E8DBDB0B-C610-414D-A43D-7784825EE495}">
      <text>
        <r>
          <rPr>
            <sz val="9"/>
            <color indexed="81"/>
            <rFont val="Tahoma"/>
            <family val="2"/>
          </rPr>
          <t>Solver found a solution. All constraints and optimality conditions are satisfied.</t>
        </r>
      </text>
    </comment>
    <comment ref="P62" authorId="0" shapeId="0" xr:uid="{42B9676F-EB67-45B0-84D0-35668D1DE5C3}">
      <text>
        <r>
          <rPr>
            <sz val="9"/>
            <color indexed="81"/>
            <rFont val="Tahoma"/>
            <family val="2"/>
          </rPr>
          <t>Solver found a solution. All constraints and optimality conditions are satisfied.</t>
        </r>
      </text>
    </comment>
    <comment ref="Q62" authorId="0" shapeId="0" xr:uid="{E74D8739-54EC-49CD-AE07-F3E72AD8DD8C}">
      <text>
        <r>
          <rPr>
            <sz val="9"/>
            <color indexed="81"/>
            <rFont val="Tahoma"/>
            <family val="2"/>
          </rPr>
          <t>Solver found a solution. All constraints and optimality conditions are satisfied.</t>
        </r>
      </text>
    </comment>
    <comment ref="R62" authorId="0" shapeId="0" xr:uid="{232881E0-F958-49AF-A291-9E9CE0A6CDAF}">
      <text>
        <r>
          <rPr>
            <sz val="9"/>
            <color indexed="81"/>
            <rFont val="Tahoma"/>
            <family val="2"/>
          </rPr>
          <t>Solver found a solution. All constraints and optimality conditions are satisfied.</t>
        </r>
      </text>
    </comment>
    <comment ref="S62" authorId="0" shapeId="0" xr:uid="{F966B70E-FDAF-44FC-B710-85A24BE9FE4E}">
      <text>
        <r>
          <rPr>
            <sz val="9"/>
            <color indexed="81"/>
            <rFont val="Tahoma"/>
            <family val="2"/>
          </rPr>
          <t>Solver found a solution. All constraints and optimality conditions are satisfied.</t>
        </r>
      </text>
    </comment>
    <comment ref="T62" authorId="0" shapeId="0" xr:uid="{5E8BC26C-EC4A-49FC-8E0E-FF49350A040A}">
      <text>
        <r>
          <rPr>
            <sz val="9"/>
            <color indexed="81"/>
            <rFont val="Tahoma"/>
            <family val="2"/>
          </rPr>
          <t>Solver found a solution. All constraints and optimality conditions are satisfied.</t>
        </r>
      </text>
    </comment>
    <comment ref="U62" authorId="0" shapeId="0" xr:uid="{46DA5FCB-751D-474F-9B74-5E8993293EA3}">
      <text>
        <r>
          <rPr>
            <sz val="9"/>
            <color indexed="81"/>
            <rFont val="Tahoma"/>
            <family val="2"/>
          </rPr>
          <t>Solver found a solution. All constraints and optimality conditions are satisfied.</t>
        </r>
      </text>
    </comment>
    <comment ref="V62" authorId="0" shapeId="0" xr:uid="{2AFBB4E2-61B1-4091-861C-9AF02C187D94}">
      <text>
        <r>
          <rPr>
            <sz val="9"/>
            <color indexed="81"/>
            <rFont val="Tahoma"/>
            <family val="2"/>
          </rPr>
          <t>Solver found a solution. All constraints and optimality conditions are satisfied.</t>
        </r>
      </text>
    </comment>
    <comment ref="B63" authorId="0" shapeId="0" xr:uid="{99F35112-C851-4D16-9677-A8FACC93BA75}">
      <text>
        <r>
          <rPr>
            <sz val="9"/>
            <color indexed="81"/>
            <rFont val="Tahoma"/>
            <family val="2"/>
          </rPr>
          <t>Solver found an integer solution within tolerance. All constraints are satisfied.</t>
        </r>
      </text>
    </comment>
    <comment ref="C63" authorId="0" shapeId="0" xr:uid="{CB952014-FF18-470A-8148-CA89E1D181FA}">
      <text>
        <r>
          <rPr>
            <sz val="9"/>
            <color indexed="81"/>
            <rFont val="Tahoma"/>
            <family val="2"/>
          </rPr>
          <t>Solver found an integer solution within tolerance. All constraints are satisfied.</t>
        </r>
      </text>
    </comment>
    <comment ref="D63" authorId="0" shapeId="0" xr:uid="{4B66DE0B-1872-4DE2-8721-B10E940F14D1}">
      <text>
        <r>
          <rPr>
            <sz val="9"/>
            <color indexed="81"/>
            <rFont val="Tahoma"/>
            <family val="2"/>
          </rPr>
          <t>Solver found an integer solution within tolerance. All constraints are satisfied.</t>
        </r>
      </text>
    </comment>
    <comment ref="E63" authorId="0" shapeId="0" xr:uid="{266FD2EA-08E8-4B70-B00C-44C11EA64FFD}">
      <text>
        <r>
          <rPr>
            <sz val="9"/>
            <color indexed="81"/>
            <rFont val="Tahoma"/>
            <family val="2"/>
          </rPr>
          <t>Solver found an integer solution within tolerance. All constraints are satisfied.</t>
        </r>
      </text>
    </comment>
    <comment ref="F63" authorId="0" shapeId="0" xr:uid="{5F51E5C0-9337-4ED1-A153-83F925E24314}">
      <text>
        <r>
          <rPr>
            <sz val="9"/>
            <color indexed="81"/>
            <rFont val="Tahoma"/>
            <family val="2"/>
          </rPr>
          <t>Solver found a solution. All constraints and optimality conditions are satisfied.</t>
        </r>
      </text>
    </comment>
    <comment ref="G63" authorId="0" shapeId="0" xr:uid="{5D21AA4B-0451-4094-8E6B-B8BECC00F96C}">
      <text>
        <r>
          <rPr>
            <sz val="9"/>
            <color indexed="81"/>
            <rFont val="Tahoma"/>
            <family val="2"/>
          </rPr>
          <t>Solver found a solution. All constraints and optimality conditions are satisfied.</t>
        </r>
      </text>
    </comment>
    <comment ref="H63" authorId="0" shapeId="0" xr:uid="{3AA558FE-51AF-4AFC-BB5B-6BC83D43995D}">
      <text>
        <r>
          <rPr>
            <sz val="9"/>
            <color indexed="81"/>
            <rFont val="Tahoma"/>
            <family val="2"/>
          </rPr>
          <t>Solver found a solution. All constraints and optimality conditions are satisfied.</t>
        </r>
      </text>
    </comment>
    <comment ref="I63" authorId="0" shapeId="0" xr:uid="{2A436D8B-1DE7-46B4-B08C-8D749BE03B50}">
      <text>
        <r>
          <rPr>
            <sz val="9"/>
            <color indexed="81"/>
            <rFont val="Tahoma"/>
            <family val="2"/>
          </rPr>
          <t>Solver found a solution. All constraints and optimality conditions are satisfied.</t>
        </r>
      </text>
    </comment>
    <comment ref="J63" authorId="0" shapeId="0" xr:uid="{7B7CDF6E-B370-4191-841C-B85A382F6ED6}">
      <text>
        <r>
          <rPr>
            <sz val="9"/>
            <color indexed="81"/>
            <rFont val="Tahoma"/>
            <family val="2"/>
          </rPr>
          <t>Solver found a solution. All constraints and optimality conditions are satisfied.</t>
        </r>
      </text>
    </comment>
    <comment ref="K63" authorId="0" shapeId="0" xr:uid="{E0E46D2E-C9C6-415D-ACC6-62D494482377}">
      <text>
        <r>
          <rPr>
            <sz val="9"/>
            <color indexed="81"/>
            <rFont val="Tahoma"/>
            <family val="2"/>
          </rPr>
          <t>Solver found a solution. All constraints and optimality conditions are satisfied.</t>
        </r>
      </text>
    </comment>
    <comment ref="L63" authorId="0" shapeId="0" xr:uid="{8AD8F31F-180D-4647-93C0-6CD425696CFB}">
      <text>
        <r>
          <rPr>
            <sz val="9"/>
            <color indexed="81"/>
            <rFont val="Tahoma"/>
            <family val="2"/>
          </rPr>
          <t>Solver found a solution. All constraints and optimality conditions are satisfied.</t>
        </r>
      </text>
    </comment>
    <comment ref="M63" authorId="0" shapeId="0" xr:uid="{B8483AA2-47C4-4B3A-BB05-FF4CE15EAD42}">
      <text>
        <r>
          <rPr>
            <sz val="9"/>
            <color indexed="81"/>
            <rFont val="Tahoma"/>
            <family val="2"/>
          </rPr>
          <t>Solver found a solution. All constraints and optimality conditions are satisfied.</t>
        </r>
      </text>
    </comment>
    <comment ref="N63" authorId="0" shapeId="0" xr:uid="{9DAE8928-C973-47F9-965E-E912829D45A6}">
      <text>
        <r>
          <rPr>
            <sz val="9"/>
            <color indexed="81"/>
            <rFont val="Tahoma"/>
            <family val="2"/>
          </rPr>
          <t>Solver found a solution. All constraints and optimality conditions are satisfied.</t>
        </r>
      </text>
    </comment>
    <comment ref="O63" authorId="0" shapeId="0" xr:uid="{0C52CA4B-4031-4AAB-8E65-3F13A787EA41}">
      <text>
        <r>
          <rPr>
            <sz val="9"/>
            <color indexed="81"/>
            <rFont val="Tahoma"/>
            <family val="2"/>
          </rPr>
          <t>Solver found a solution. All constraints and optimality conditions are satisfied.</t>
        </r>
      </text>
    </comment>
    <comment ref="P63" authorId="0" shapeId="0" xr:uid="{A8381AF5-9A8A-4EE1-86E1-0E1D47266BE0}">
      <text>
        <r>
          <rPr>
            <sz val="9"/>
            <color indexed="81"/>
            <rFont val="Tahoma"/>
            <family val="2"/>
          </rPr>
          <t>Solver found a solution. All constraints and optimality conditions are satisfied.</t>
        </r>
      </text>
    </comment>
    <comment ref="Q63" authorId="0" shapeId="0" xr:uid="{E32EF5FC-2957-47A2-96A3-E7E9339E4091}">
      <text>
        <r>
          <rPr>
            <sz val="9"/>
            <color indexed="81"/>
            <rFont val="Tahoma"/>
            <family val="2"/>
          </rPr>
          <t>Solver found a solution. All constraints and optimality conditions are satisfied.</t>
        </r>
      </text>
    </comment>
    <comment ref="R63" authorId="0" shapeId="0" xr:uid="{38465CD3-FB5B-4BBD-92F6-7FCD701D12B7}">
      <text>
        <r>
          <rPr>
            <sz val="9"/>
            <color indexed="81"/>
            <rFont val="Tahoma"/>
            <family val="2"/>
          </rPr>
          <t>Solver found a solution. All constraints and optimality conditions are satisfied.</t>
        </r>
      </text>
    </comment>
    <comment ref="S63" authorId="0" shapeId="0" xr:uid="{BCF52479-89F2-40C6-BF0A-9A7461353EAC}">
      <text>
        <r>
          <rPr>
            <sz val="9"/>
            <color indexed="81"/>
            <rFont val="Tahoma"/>
            <family val="2"/>
          </rPr>
          <t>Solver found a solution. All constraints and optimality conditions are satisfied.</t>
        </r>
      </text>
    </comment>
    <comment ref="T63" authorId="0" shapeId="0" xr:uid="{F4B662E7-9216-4FA2-8278-3DD5C26DD9B1}">
      <text>
        <r>
          <rPr>
            <sz val="9"/>
            <color indexed="81"/>
            <rFont val="Tahoma"/>
            <family val="2"/>
          </rPr>
          <t>Solver found a solution. All constraints and optimality conditions are satisfied.</t>
        </r>
      </text>
    </comment>
    <comment ref="U63" authorId="0" shapeId="0" xr:uid="{BFAE8A10-0091-4056-B75C-928D2590B9F6}">
      <text>
        <r>
          <rPr>
            <sz val="9"/>
            <color indexed="81"/>
            <rFont val="Tahoma"/>
            <family val="2"/>
          </rPr>
          <t>Solver found a solution. All constraints and optimality conditions are satisfied.</t>
        </r>
      </text>
    </comment>
    <comment ref="V63" authorId="0" shapeId="0" xr:uid="{E927DD2C-8686-4475-A981-4F4BD662B377}">
      <text>
        <r>
          <rPr>
            <sz val="9"/>
            <color indexed="81"/>
            <rFont val="Tahoma"/>
            <family val="2"/>
          </rPr>
          <t>Solver found a solution. All constraints and optimality conditions are satisfied.</t>
        </r>
      </text>
    </comment>
    <comment ref="B64" authorId="0" shapeId="0" xr:uid="{D0B598E7-9474-444B-9A4F-BD3891361A27}">
      <text>
        <r>
          <rPr>
            <sz val="9"/>
            <color indexed="81"/>
            <rFont val="Tahoma"/>
            <family val="2"/>
          </rPr>
          <t>Solver found an integer solution within tolerance. All constraints are satisfied.</t>
        </r>
      </text>
    </comment>
    <comment ref="C64" authorId="0" shapeId="0" xr:uid="{44368121-4736-467E-8E24-625A90D35179}">
      <text>
        <r>
          <rPr>
            <sz val="9"/>
            <color indexed="81"/>
            <rFont val="Tahoma"/>
            <family val="2"/>
          </rPr>
          <t>Solver found an integer solution within tolerance. All constraints are satisfied.</t>
        </r>
      </text>
    </comment>
    <comment ref="D64" authorId="0" shapeId="0" xr:uid="{480C75E2-EE9F-4C35-8431-3FC0161402E3}">
      <text>
        <r>
          <rPr>
            <sz val="9"/>
            <color indexed="81"/>
            <rFont val="Tahoma"/>
            <family val="2"/>
          </rPr>
          <t>Solver found an integer solution within tolerance. All constraints are satisfied.</t>
        </r>
      </text>
    </comment>
    <comment ref="E64" authorId="0" shapeId="0" xr:uid="{80990976-C9DD-465A-97A6-211E1DB83F5E}">
      <text>
        <r>
          <rPr>
            <sz val="9"/>
            <color indexed="81"/>
            <rFont val="Tahoma"/>
            <family val="2"/>
          </rPr>
          <t>Solver found an integer solution within tolerance. All constraints are satisfied.</t>
        </r>
      </text>
    </comment>
    <comment ref="F64" authorId="0" shapeId="0" xr:uid="{DDAD2434-AD28-435D-BF4C-9EDE4FC5F97D}">
      <text>
        <r>
          <rPr>
            <sz val="9"/>
            <color indexed="81"/>
            <rFont val="Tahoma"/>
            <family val="2"/>
          </rPr>
          <t>Solver found a solution. All constraints and optimality conditions are satisfied.</t>
        </r>
      </text>
    </comment>
    <comment ref="G64" authorId="0" shapeId="0" xr:uid="{DA08E26A-A011-43F3-A5D9-4FE5913B1CAE}">
      <text>
        <r>
          <rPr>
            <sz val="9"/>
            <color indexed="81"/>
            <rFont val="Tahoma"/>
            <family val="2"/>
          </rPr>
          <t>Solver found a solution. All constraints and optimality conditions are satisfied.</t>
        </r>
      </text>
    </comment>
    <comment ref="H64" authorId="0" shapeId="0" xr:uid="{A8210794-F53C-44B7-978A-803CE50126E0}">
      <text>
        <r>
          <rPr>
            <sz val="9"/>
            <color indexed="81"/>
            <rFont val="Tahoma"/>
            <family val="2"/>
          </rPr>
          <t>Solver found a solution. All constraints and optimality conditions are satisfied.</t>
        </r>
      </text>
    </comment>
    <comment ref="I64" authorId="0" shapeId="0" xr:uid="{CF8FD011-B741-4FE9-8BFA-BBF732FB19F8}">
      <text>
        <r>
          <rPr>
            <sz val="9"/>
            <color indexed="81"/>
            <rFont val="Tahoma"/>
            <family val="2"/>
          </rPr>
          <t>Solver found a solution. All constraints and optimality conditions are satisfied.</t>
        </r>
      </text>
    </comment>
    <comment ref="J64" authorId="0" shapeId="0" xr:uid="{301B06F5-A9B4-422E-9ADB-E76932657738}">
      <text>
        <r>
          <rPr>
            <sz val="9"/>
            <color indexed="81"/>
            <rFont val="Tahoma"/>
            <family val="2"/>
          </rPr>
          <t>Solver found a solution. All constraints and optimality conditions are satisfied.</t>
        </r>
      </text>
    </comment>
    <comment ref="K64" authorId="0" shapeId="0" xr:uid="{1B30D30D-876C-454D-AC3B-7AFAD7E76465}">
      <text>
        <r>
          <rPr>
            <sz val="9"/>
            <color indexed="81"/>
            <rFont val="Tahoma"/>
            <family val="2"/>
          </rPr>
          <t>Solver found a solution. All constraints and optimality conditions are satisfied.</t>
        </r>
      </text>
    </comment>
    <comment ref="L64" authorId="0" shapeId="0" xr:uid="{9F47F693-E449-4B02-ACC2-93C6BCFEE551}">
      <text>
        <r>
          <rPr>
            <sz val="9"/>
            <color indexed="81"/>
            <rFont val="Tahoma"/>
            <family val="2"/>
          </rPr>
          <t>Solver found a solution. All constraints and optimality conditions are satisfied.</t>
        </r>
      </text>
    </comment>
    <comment ref="M64" authorId="0" shapeId="0" xr:uid="{7356E283-8FF9-4928-ABC2-28176AC5F37E}">
      <text>
        <r>
          <rPr>
            <sz val="9"/>
            <color indexed="81"/>
            <rFont val="Tahoma"/>
            <family val="2"/>
          </rPr>
          <t>Solver found a solution. All constraints and optimality conditions are satisfied.</t>
        </r>
      </text>
    </comment>
    <comment ref="N64" authorId="0" shapeId="0" xr:uid="{E4CA72EC-0F19-40BA-A5FA-FFBE8D0C437F}">
      <text>
        <r>
          <rPr>
            <sz val="9"/>
            <color indexed="81"/>
            <rFont val="Tahoma"/>
            <family val="2"/>
          </rPr>
          <t>Solver found a solution. All constraints and optimality conditions are satisfied.</t>
        </r>
      </text>
    </comment>
    <comment ref="O64" authorId="0" shapeId="0" xr:uid="{1E25CC2A-D361-4B60-9B26-F1D51C26089F}">
      <text>
        <r>
          <rPr>
            <sz val="9"/>
            <color indexed="81"/>
            <rFont val="Tahoma"/>
            <family val="2"/>
          </rPr>
          <t>Solver found a solution. All constraints and optimality conditions are satisfied.</t>
        </r>
      </text>
    </comment>
    <comment ref="P64" authorId="0" shapeId="0" xr:uid="{649BC953-DBDE-4564-952E-54F35D6B362C}">
      <text>
        <r>
          <rPr>
            <sz val="9"/>
            <color indexed="81"/>
            <rFont val="Tahoma"/>
            <family val="2"/>
          </rPr>
          <t>Solver found a solution. All constraints and optimality conditions are satisfied.</t>
        </r>
      </text>
    </comment>
    <comment ref="Q64" authorId="0" shapeId="0" xr:uid="{AF8E62E3-E71B-476D-8B4B-4C0044FB5F66}">
      <text>
        <r>
          <rPr>
            <sz val="9"/>
            <color indexed="81"/>
            <rFont val="Tahoma"/>
            <family val="2"/>
          </rPr>
          <t>Solver found a solution. All constraints and optimality conditions are satisfied.</t>
        </r>
      </text>
    </comment>
    <comment ref="R64" authorId="0" shapeId="0" xr:uid="{456A905C-5BFF-46CD-8044-D399888BC3AB}">
      <text>
        <r>
          <rPr>
            <sz val="9"/>
            <color indexed="81"/>
            <rFont val="Tahoma"/>
            <family val="2"/>
          </rPr>
          <t>Solver found a solution. All constraints and optimality conditions are satisfied.</t>
        </r>
      </text>
    </comment>
    <comment ref="S64" authorId="0" shapeId="0" xr:uid="{1DC9F9A5-74F9-4B54-B908-B358252DBFF3}">
      <text>
        <r>
          <rPr>
            <sz val="9"/>
            <color indexed="81"/>
            <rFont val="Tahoma"/>
            <family val="2"/>
          </rPr>
          <t>Solver found a solution. All constraints and optimality conditions are satisfied.</t>
        </r>
      </text>
    </comment>
    <comment ref="T64" authorId="0" shapeId="0" xr:uid="{919FF16C-B124-42BE-846B-34323DEB4D44}">
      <text>
        <r>
          <rPr>
            <sz val="9"/>
            <color indexed="81"/>
            <rFont val="Tahoma"/>
            <family val="2"/>
          </rPr>
          <t>Solver found a solution. All constraints and optimality conditions are satisfied.</t>
        </r>
      </text>
    </comment>
    <comment ref="U64" authorId="0" shapeId="0" xr:uid="{5094C810-1817-45B9-857A-B95E1EFF5A71}">
      <text>
        <r>
          <rPr>
            <sz val="9"/>
            <color indexed="81"/>
            <rFont val="Tahoma"/>
            <family val="2"/>
          </rPr>
          <t>Solver found a solution. All constraints and optimality conditions are satisfied.</t>
        </r>
      </text>
    </comment>
    <comment ref="V64" authorId="0" shapeId="0" xr:uid="{8FBD1A62-1FE1-4A3F-8110-2790DBC9BFA6}">
      <text>
        <r>
          <rPr>
            <sz val="9"/>
            <color indexed="81"/>
            <rFont val="Tahoma"/>
            <family val="2"/>
          </rPr>
          <t>Solver found a solution. All constraints and optimality conditions are satisfied.</t>
        </r>
      </text>
    </comment>
    <comment ref="B65" authorId="0" shapeId="0" xr:uid="{84286D7A-2DFC-43D0-87F4-26AAEE55A649}">
      <text>
        <r>
          <rPr>
            <sz val="9"/>
            <color indexed="81"/>
            <rFont val="Tahoma"/>
            <family val="2"/>
          </rPr>
          <t>Solver found an integer solution within tolerance. All constraints are satisfied.</t>
        </r>
      </text>
    </comment>
    <comment ref="C65" authorId="0" shapeId="0" xr:uid="{97148A39-03E6-4220-A76D-046F74B9C0CC}">
      <text>
        <r>
          <rPr>
            <sz val="9"/>
            <color indexed="81"/>
            <rFont val="Tahoma"/>
            <family val="2"/>
          </rPr>
          <t>Solver found an integer solution within tolerance. All constraints are satisfied.</t>
        </r>
      </text>
    </comment>
    <comment ref="D65" authorId="0" shapeId="0" xr:uid="{69169102-726E-4244-87FF-B3C2288AAB14}">
      <text>
        <r>
          <rPr>
            <sz val="9"/>
            <color indexed="81"/>
            <rFont val="Tahoma"/>
            <family val="2"/>
          </rPr>
          <t>Solver found an integer solution within tolerance. All constraints are satisfied.</t>
        </r>
      </text>
    </comment>
    <comment ref="E65" authorId="0" shapeId="0" xr:uid="{F1BAA22A-685C-432C-9908-6D317414A165}">
      <text>
        <r>
          <rPr>
            <sz val="9"/>
            <color indexed="81"/>
            <rFont val="Tahoma"/>
            <family val="2"/>
          </rPr>
          <t>Solver found an integer solution within tolerance. All constraints are satisfied.</t>
        </r>
      </text>
    </comment>
    <comment ref="F65" authorId="0" shapeId="0" xr:uid="{3742A8D2-7385-4DFB-9F45-B1A3CFC6A9C9}">
      <text>
        <r>
          <rPr>
            <sz val="9"/>
            <color indexed="81"/>
            <rFont val="Tahoma"/>
            <family val="2"/>
          </rPr>
          <t>Solver found a solution. All constraints and optimality conditions are satisfied.</t>
        </r>
      </text>
    </comment>
    <comment ref="G65" authorId="0" shapeId="0" xr:uid="{AB1F984C-C52E-40DE-89FD-96B4A23F7195}">
      <text>
        <r>
          <rPr>
            <sz val="9"/>
            <color indexed="81"/>
            <rFont val="Tahoma"/>
            <family val="2"/>
          </rPr>
          <t>Solver found a solution. All constraints and optimality conditions are satisfied.</t>
        </r>
      </text>
    </comment>
    <comment ref="H65" authorId="0" shapeId="0" xr:uid="{6F9F4C41-E288-4A4F-8E97-275169FB569F}">
      <text>
        <r>
          <rPr>
            <sz val="9"/>
            <color indexed="81"/>
            <rFont val="Tahoma"/>
            <family val="2"/>
          </rPr>
          <t>Solver found a solution. All constraints and optimality conditions are satisfied.</t>
        </r>
      </text>
    </comment>
    <comment ref="I65" authorId="0" shapeId="0" xr:uid="{B6B3D62F-E61E-4EAC-B435-928B43C198DA}">
      <text>
        <r>
          <rPr>
            <sz val="9"/>
            <color indexed="81"/>
            <rFont val="Tahoma"/>
            <family val="2"/>
          </rPr>
          <t>Solver found a solution. All constraints and optimality conditions are satisfied.</t>
        </r>
      </text>
    </comment>
    <comment ref="J65" authorId="0" shapeId="0" xr:uid="{6639195E-0D41-4F0E-9B93-2D3D1DBA091E}">
      <text>
        <r>
          <rPr>
            <sz val="9"/>
            <color indexed="81"/>
            <rFont val="Tahoma"/>
            <family val="2"/>
          </rPr>
          <t>Solver found a solution. All constraints and optimality conditions are satisfied.</t>
        </r>
      </text>
    </comment>
    <comment ref="K65" authorId="0" shapeId="0" xr:uid="{FBCA17CC-763D-4376-93EA-B00EF7C6CB64}">
      <text>
        <r>
          <rPr>
            <sz val="9"/>
            <color indexed="81"/>
            <rFont val="Tahoma"/>
            <family val="2"/>
          </rPr>
          <t>Solver found a solution. All constraints and optimality conditions are satisfied.</t>
        </r>
      </text>
    </comment>
    <comment ref="L65" authorId="0" shapeId="0" xr:uid="{CF181A4F-E884-47F4-BAAC-9060CD929E9E}">
      <text>
        <r>
          <rPr>
            <sz val="9"/>
            <color indexed="81"/>
            <rFont val="Tahoma"/>
            <family val="2"/>
          </rPr>
          <t>Solver found a solution. All constraints and optimality conditions are satisfied.</t>
        </r>
      </text>
    </comment>
    <comment ref="M65" authorId="0" shapeId="0" xr:uid="{0453CA13-94C8-414F-AEDD-17EA3A4F29F9}">
      <text>
        <r>
          <rPr>
            <sz val="9"/>
            <color indexed="81"/>
            <rFont val="Tahoma"/>
            <family val="2"/>
          </rPr>
          <t>Solver found a solution. All constraints and optimality conditions are satisfied.</t>
        </r>
      </text>
    </comment>
    <comment ref="N65" authorId="0" shapeId="0" xr:uid="{441F86D4-4280-4476-A2C8-2223429EA8AF}">
      <text>
        <r>
          <rPr>
            <sz val="9"/>
            <color indexed="81"/>
            <rFont val="Tahoma"/>
            <family val="2"/>
          </rPr>
          <t>Solver found a solution. All constraints and optimality conditions are satisfied.</t>
        </r>
      </text>
    </comment>
    <comment ref="O65" authorId="0" shapeId="0" xr:uid="{2B250BBD-DBD5-4595-BD31-04876CA9D0B0}">
      <text>
        <r>
          <rPr>
            <sz val="9"/>
            <color indexed="81"/>
            <rFont val="Tahoma"/>
            <family val="2"/>
          </rPr>
          <t>Solver found a solution. All constraints and optimality conditions are satisfied.</t>
        </r>
      </text>
    </comment>
    <comment ref="P65" authorId="0" shapeId="0" xr:uid="{196A224D-4D52-4D2C-8827-854609C60C82}">
      <text>
        <r>
          <rPr>
            <sz val="9"/>
            <color indexed="81"/>
            <rFont val="Tahoma"/>
            <family val="2"/>
          </rPr>
          <t>Solver found a solution. All constraints and optimality conditions are satisfied.</t>
        </r>
      </text>
    </comment>
    <comment ref="Q65" authorId="0" shapeId="0" xr:uid="{086E4A78-C93B-4221-A25A-38F8DF0244C4}">
      <text>
        <r>
          <rPr>
            <sz val="9"/>
            <color indexed="81"/>
            <rFont val="Tahoma"/>
            <family val="2"/>
          </rPr>
          <t>Solver found a solution. All constraints and optimality conditions are satisfied.</t>
        </r>
      </text>
    </comment>
    <comment ref="R65" authorId="0" shapeId="0" xr:uid="{D48BF236-A052-4B02-B58A-E7B9E3E81154}">
      <text>
        <r>
          <rPr>
            <sz val="9"/>
            <color indexed="81"/>
            <rFont val="Tahoma"/>
            <family val="2"/>
          </rPr>
          <t>Solver found a solution. All constraints and optimality conditions are satisfied.</t>
        </r>
      </text>
    </comment>
    <comment ref="S65" authorId="0" shapeId="0" xr:uid="{370DABED-48A1-47C9-983F-4285E27C0739}">
      <text>
        <r>
          <rPr>
            <sz val="9"/>
            <color indexed="81"/>
            <rFont val="Tahoma"/>
            <family val="2"/>
          </rPr>
          <t>Solver found a solution. All constraints and optimality conditions are satisfied.</t>
        </r>
      </text>
    </comment>
    <comment ref="T65" authorId="0" shapeId="0" xr:uid="{A6B3114F-B43B-4F3A-84F1-2068609A82BA}">
      <text>
        <r>
          <rPr>
            <sz val="9"/>
            <color indexed="81"/>
            <rFont val="Tahoma"/>
            <family val="2"/>
          </rPr>
          <t>Solver found a solution. All constraints and optimality conditions are satisfied.</t>
        </r>
      </text>
    </comment>
    <comment ref="U65" authorId="0" shapeId="0" xr:uid="{0C652BFF-7073-448D-B2F6-61E04505EA69}">
      <text>
        <r>
          <rPr>
            <sz val="9"/>
            <color indexed="81"/>
            <rFont val="Tahoma"/>
            <family val="2"/>
          </rPr>
          <t>Solver found a solution. All constraints and optimality conditions are satisfied.</t>
        </r>
      </text>
    </comment>
    <comment ref="V65" authorId="0" shapeId="0" xr:uid="{491D5875-3D02-4608-834E-159267124F69}">
      <text>
        <r>
          <rPr>
            <sz val="9"/>
            <color indexed="81"/>
            <rFont val="Tahoma"/>
            <family val="2"/>
          </rPr>
          <t>Solver found a solution. All constraints and optimality conditions are satisfied.</t>
        </r>
      </text>
    </comment>
    <comment ref="B66" authorId="0" shapeId="0" xr:uid="{0DBCEDB0-A817-4A3F-BB58-E5C0E28B5B26}">
      <text>
        <r>
          <rPr>
            <sz val="9"/>
            <color indexed="81"/>
            <rFont val="Tahoma"/>
            <family val="2"/>
          </rPr>
          <t>Solver found an integer solution within tolerance. All constraints are satisfied.</t>
        </r>
      </text>
    </comment>
    <comment ref="C66" authorId="0" shapeId="0" xr:uid="{7E1DAB39-D911-4CB2-B5A2-35A559547DCF}">
      <text>
        <r>
          <rPr>
            <sz val="9"/>
            <color indexed="81"/>
            <rFont val="Tahoma"/>
            <family val="2"/>
          </rPr>
          <t>Solver found an integer solution within tolerance. All constraints are satisfied.</t>
        </r>
      </text>
    </comment>
    <comment ref="D66" authorId="0" shapeId="0" xr:uid="{15348690-6F63-4264-AE58-85AC0B7973D9}">
      <text>
        <r>
          <rPr>
            <sz val="9"/>
            <color indexed="81"/>
            <rFont val="Tahoma"/>
            <family val="2"/>
          </rPr>
          <t>Solver found an integer solution within tolerance. All constraints are satisfied.</t>
        </r>
      </text>
    </comment>
    <comment ref="E66" authorId="0" shapeId="0" xr:uid="{518C0223-F582-4B5B-A0DB-2DF6BF0574C8}">
      <text>
        <r>
          <rPr>
            <sz val="9"/>
            <color indexed="81"/>
            <rFont val="Tahoma"/>
            <family val="2"/>
          </rPr>
          <t>Solver found an integer solution within tolerance. All constraints are satisfied.</t>
        </r>
      </text>
    </comment>
    <comment ref="F66" authorId="0" shapeId="0" xr:uid="{1EBE3520-D61A-4C99-9053-90A050B1E8F9}">
      <text>
        <r>
          <rPr>
            <sz val="9"/>
            <color indexed="81"/>
            <rFont val="Tahoma"/>
            <family val="2"/>
          </rPr>
          <t>Solver found a solution. All constraints and optimality conditions are satisfied.</t>
        </r>
      </text>
    </comment>
    <comment ref="G66" authorId="0" shapeId="0" xr:uid="{587E49B5-8E3F-4F35-969D-9F5A40774E86}">
      <text>
        <r>
          <rPr>
            <sz val="9"/>
            <color indexed="81"/>
            <rFont val="Tahoma"/>
            <family val="2"/>
          </rPr>
          <t>Solver found a solution. All constraints and optimality conditions are satisfied.</t>
        </r>
      </text>
    </comment>
    <comment ref="H66" authorId="0" shapeId="0" xr:uid="{B8AFD5ED-05CF-47D0-9E50-C8247D381165}">
      <text>
        <r>
          <rPr>
            <sz val="9"/>
            <color indexed="81"/>
            <rFont val="Tahoma"/>
            <family val="2"/>
          </rPr>
          <t>Solver found a solution. All constraints and optimality conditions are satisfied.</t>
        </r>
      </text>
    </comment>
    <comment ref="I66" authorId="0" shapeId="0" xr:uid="{4898E725-92D3-44F2-9079-60C18BE3A3B9}">
      <text>
        <r>
          <rPr>
            <sz val="9"/>
            <color indexed="81"/>
            <rFont val="Tahoma"/>
            <family val="2"/>
          </rPr>
          <t>Solver found a solution. All constraints and optimality conditions are satisfied.</t>
        </r>
      </text>
    </comment>
    <comment ref="J66" authorId="0" shapeId="0" xr:uid="{B7FEC3ED-BDE8-45AD-B535-AD1750C43D85}">
      <text>
        <r>
          <rPr>
            <sz val="9"/>
            <color indexed="81"/>
            <rFont val="Tahoma"/>
            <family val="2"/>
          </rPr>
          <t>Solver found a solution. All constraints and optimality conditions are satisfied.</t>
        </r>
      </text>
    </comment>
    <comment ref="K66" authorId="0" shapeId="0" xr:uid="{046D7FB2-6FC6-45DD-9ADC-F1366FF6E91A}">
      <text>
        <r>
          <rPr>
            <sz val="9"/>
            <color indexed="81"/>
            <rFont val="Tahoma"/>
            <family val="2"/>
          </rPr>
          <t>Solver found a solution. All constraints and optimality conditions are satisfied.</t>
        </r>
      </text>
    </comment>
    <comment ref="L66" authorId="0" shapeId="0" xr:uid="{7A7A087E-6502-491C-BAFD-AA086F68EABA}">
      <text>
        <r>
          <rPr>
            <sz val="9"/>
            <color indexed="81"/>
            <rFont val="Tahoma"/>
            <family val="2"/>
          </rPr>
          <t>Solver found a solution. All constraints and optimality conditions are satisfied.</t>
        </r>
      </text>
    </comment>
    <comment ref="M66" authorId="0" shapeId="0" xr:uid="{AD02BA9C-52FB-403D-8A99-8CCBA4B466A4}">
      <text>
        <r>
          <rPr>
            <sz val="9"/>
            <color indexed="81"/>
            <rFont val="Tahoma"/>
            <family val="2"/>
          </rPr>
          <t>Solver found a solution. All constraints and optimality conditions are satisfied.</t>
        </r>
      </text>
    </comment>
    <comment ref="N66" authorId="0" shapeId="0" xr:uid="{FA10D125-D08C-49C4-9BC2-EC24291FCFA8}">
      <text>
        <r>
          <rPr>
            <sz val="9"/>
            <color indexed="81"/>
            <rFont val="Tahoma"/>
            <family val="2"/>
          </rPr>
          <t>Solver found a solution. All constraints and optimality conditions are satisfied.</t>
        </r>
      </text>
    </comment>
    <comment ref="O66" authorId="0" shapeId="0" xr:uid="{DC7163B5-3EF1-435F-9E12-A51ACE3211DF}">
      <text>
        <r>
          <rPr>
            <sz val="9"/>
            <color indexed="81"/>
            <rFont val="Tahoma"/>
            <family val="2"/>
          </rPr>
          <t>Solver found a solution. All constraints and optimality conditions are satisfied.</t>
        </r>
      </text>
    </comment>
    <comment ref="P66" authorId="0" shapeId="0" xr:uid="{66F806A9-BDF9-4293-83E4-A44ECEB2EA86}">
      <text>
        <r>
          <rPr>
            <sz val="9"/>
            <color indexed="81"/>
            <rFont val="Tahoma"/>
            <family val="2"/>
          </rPr>
          <t>Solver found a solution. All constraints and optimality conditions are satisfied.</t>
        </r>
      </text>
    </comment>
    <comment ref="Q66" authorId="0" shapeId="0" xr:uid="{878B86FC-7783-4EE1-86AC-501544850812}">
      <text>
        <r>
          <rPr>
            <sz val="9"/>
            <color indexed="81"/>
            <rFont val="Tahoma"/>
            <family val="2"/>
          </rPr>
          <t>Solver found a solution. All constraints and optimality conditions are satisfied.</t>
        </r>
      </text>
    </comment>
    <comment ref="R66" authorId="0" shapeId="0" xr:uid="{C6E73E9D-C87C-4764-AE17-EAF42EE78EEB}">
      <text>
        <r>
          <rPr>
            <sz val="9"/>
            <color indexed="81"/>
            <rFont val="Tahoma"/>
            <family val="2"/>
          </rPr>
          <t>Solver found a solution. All constraints and optimality conditions are satisfied.</t>
        </r>
      </text>
    </comment>
    <comment ref="S66" authorId="0" shapeId="0" xr:uid="{3B1E3B88-0913-4E62-BFD5-F1C133535955}">
      <text>
        <r>
          <rPr>
            <sz val="9"/>
            <color indexed="81"/>
            <rFont val="Tahoma"/>
            <family val="2"/>
          </rPr>
          <t>Solver found a solution. All constraints and optimality conditions are satisfied.</t>
        </r>
      </text>
    </comment>
    <comment ref="T66" authorId="0" shapeId="0" xr:uid="{7326D13D-2A17-4B15-95BA-2557A9704D8C}">
      <text>
        <r>
          <rPr>
            <sz val="9"/>
            <color indexed="81"/>
            <rFont val="Tahoma"/>
            <family val="2"/>
          </rPr>
          <t>Solver found a solution. All constraints and optimality conditions are satisfied.</t>
        </r>
      </text>
    </comment>
    <comment ref="U66" authorId="0" shapeId="0" xr:uid="{D2CE8646-8EAC-4428-B5B5-D41AB72B6EF6}">
      <text>
        <r>
          <rPr>
            <sz val="9"/>
            <color indexed="81"/>
            <rFont val="Tahoma"/>
            <family val="2"/>
          </rPr>
          <t>Solver found a solution. All constraints and optimality conditions are satisfied.</t>
        </r>
      </text>
    </comment>
    <comment ref="V66" authorId="0" shapeId="0" xr:uid="{CE7D78FB-E57D-45B8-89C2-2FE3DCDD0E3D}">
      <text>
        <r>
          <rPr>
            <sz val="9"/>
            <color indexed="81"/>
            <rFont val="Tahoma"/>
            <family val="2"/>
          </rPr>
          <t>Solver found a solution. All constraints and optimality conditions are satisfied.</t>
        </r>
      </text>
    </comment>
    <comment ref="B67" authorId="0" shapeId="0" xr:uid="{D367857D-3995-4D61-B9A1-D3C8C9D14DDE}">
      <text>
        <r>
          <rPr>
            <sz val="9"/>
            <color indexed="81"/>
            <rFont val="Tahoma"/>
            <family val="2"/>
          </rPr>
          <t>Solver found an integer solution within tolerance. All constraints are satisfied.</t>
        </r>
      </text>
    </comment>
    <comment ref="C67" authorId="0" shapeId="0" xr:uid="{8931A944-2198-4D7C-A341-26361408C93F}">
      <text>
        <r>
          <rPr>
            <sz val="9"/>
            <color indexed="81"/>
            <rFont val="Tahoma"/>
            <family val="2"/>
          </rPr>
          <t>Solver found an integer solution within tolerance. All constraints are satisfied.</t>
        </r>
      </text>
    </comment>
    <comment ref="D67" authorId="0" shapeId="0" xr:uid="{52D4A407-896F-4CD6-823A-F9E292629399}">
      <text>
        <r>
          <rPr>
            <sz val="9"/>
            <color indexed="81"/>
            <rFont val="Tahoma"/>
            <family val="2"/>
          </rPr>
          <t>Solver found an integer solution within tolerance. All constraints are satisfied.</t>
        </r>
      </text>
    </comment>
    <comment ref="E67" authorId="0" shapeId="0" xr:uid="{71F9C1B3-35DB-4C37-B9D8-0CEEC1F3468E}">
      <text>
        <r>
          <rPr>
            <sz val="9"/>
            <color indexed="81"/>
            <rFont val="Tahoma"/>
            <family val="2"/>
          </rPr>
          <t>Solver found an integer solution within tolerance. All constraints are satisfied.</t>
        </r>
      </text>
    </comment>
    <comment ref="F67" authorId="0" shapeId="0" xr:uid="{97BE30EA-006B-4018-BCBC-754CEAE354DE}">
      <text>
        <r>
          <rPr>
            <sz val="9"/>
            <color indexed="81"/>
            <rFont val="Tahoma"/>
            <family val="2"/>
          </rPr>
          <t>Solver found a solution. All constraints and optimality conditions are satisfied.</t>
        </r>
      </text>
    </comment>
    <comment ref="G67" authorId="0" shapeId="0" xr:uid="{ABD5C36B-1F87-4869-AFAD-78F3DC374DFE}">
      <text>
        <r>
          <rPr>
            <sz val="9"/>
            <color indexed="81"/>
            <rFont val="Tahoma"/>
            <family val="2"/>
          </rPr>
          <t>Solver found a solution. All constraints and optimality conditions are satisfied.</t>
        </r>
      </text>
    </comment>
    <comment ref="H67" authorId="0" shapeId="0" xr:uid="{06A7A4EB-997D-4B1E-9F02-BE9320ECAE8B}">
      <text>
        <r>
          <rPr>
            <sz val="9"/>
            <color indexed="81"/>
            <rFont val="Tahoma"/>
            <family val="2"/>
          </rPr>
          <t>Solver found a solution. All constraints and optimality conditions are satisfied.</t>
        </r>
      </text>
    </comment>
    <comment ref="I67" authorId="0" shapeId="0" xr:uid="{3B320D47-CA6C-4EC5-8376-0486E29C1333}">
      <text>
        <r>
          <rPr>
            <sz val="9"/>
            <color indexed="81"/>
            <rFont val="Tahoma"/>
            <family val="2"/>
          </rPr>
          <t>Solver found a solution. All constraints and optimality conditions are satisfied.</t>
        </r>
      </text>
    </comment>
    <comment ref="J67" authorId="0" shapeId="0" xr:uid="{353D6371-A2EE-43CD-A58D-7DCF9B8BB301}">
      <text>
        <r>
          <rPr>
            <sz val="9"/>
            <color indexed="81"/>
            <rFont val="Tahoma"/>
            <family val="2"/>
          </rPr>
          <t>Solver found a solution. All constraints and optimality conditions are satisfied.</t>
        </r>
      </text>
    </comment>
    <comment ref="K67" authorId="0" shapeId="0" xr:uid="{122A3120-3384-42B5-9199-5059ACD24F6A}">
      <text>
        <r>
          <rPr>
            <sz val="9"/>
            <color indexed="81"/>
            <rFont val="Tahoma"/>
            <family val="2"/>
          </rPr>
          <t>Solver found a solution. All constraints and optimality conditions are satisfied.</t>
        </r>
      </text>
    </comment>
    <comment ref="L67" authorId="0" shapeId="0" xr:uid="{AEC91D03-1FE2-458A-A5B5-919C488E7CD4}">
      <text>
        <r>
          <rPr>
            <sz val="9"/>
            <color indexed="81"/>
            <rFont val="Tahoma"/>
            <family val="2"/>
          </rPr>
          <t>Solver found a solution. All constraints and optimality conditions are satisfied.</t>
        </r>
      </text>
    </comment>
    <comment ref="M67" authorId="0" shapeId="0" xr:uid="{0CB7BC99-B262-4B5C-B40F-057975352166}">
      <text>
        <r>
          <rPr>
            <sz val="9"/>
            <color indexed="81"/>
            <rFont val="Tahoma"/>
            <family val="2"/>
          </rPr>
          <t>Solver found a solution. All constraints and optimality conditions are satisfied.</t>
        </r>
      </text>
    </comment>
    <comment ref="N67" authorId="0" shapeId="0" xr:uid="{89B588DF-ED58-4256-B4EE-DB20CCF3F868}">
      <text>
        <r>
          <rPr>
            <sz val="9"/>
            <color indexed="81"/>
            <rFont val="Tahoma"/>
            <family val="2"/>
          </rPr>
          <t>Solver found a solution. All constraints and optimality conditions are satisfied.</t>
        </r>
      </text>
    </comment>
    <comment ref="O67" authorId="0" shapeId="0" xr:uid="{19DB0CD0-F869-4F31-AFE4-EF5EECBCFC2D}">
      <text>
        <r>
          <rPr>
            <sz val="9"/>
            <color indexed="81"/>
            <rFont val="Tahoma"/>
            <family val="2"/>
          </rPr>
          <t>Solver found a solution. All constraints and optimality conditions are satisfied.</t>
        </r>
      </text>
    </comment>
    <comment ref="P67" authorId="0" shapeId="0" xr:uid="{D63F4B97-5C52-4B63-9589-F3A8BE125B62}">
      <text>
        <r>
          <rPr>
            <sz val="9"/>
            <color indexed="81"/>
            <rFont val="Tahoma"/>
            <family val="2"/>
          </rPr>
          <t>Solver found a solution. All constraints and optimality conditions are satisfied.</t>
        </r>
      </text>
    </comment>
    <comment ref="Q67" authorId="0" shapeId="0" xr:uid="{538EF898-C011-4545-B8E6-1807AE5C164A}">
      <text>
        <r>
          <rPr>
            <sz val="9"/>
            <color indexed="81"/>
            <rFont val="Tahoma"/>
            <family val="2"/>
          </rPr>
          <t>Solver found a solution. All constraints and optimality conditions are satisfied.</t>
        </r>
      </text>
    </comment>
    <comment ref="R67" authorId="0" shapeId="0" xr:uid="{9C9ADCC6-32CB-4C53-A32B-1CDD61D752B5}">
      <text>
        <r>
          <rPr>
            <sz val="9"/>
            <color indexed="81"/>
            <rFont val="Tahoma"/>
            <family val="2"/>
          </rPr>
          <t>Solver found a solution. All constraints and optimality conditions are satisfied.</t>
        </r>
      </text>
    </comment>
    <comment ref="S67" authorId="0" shapeId="0" xr:uid="{4DC07A08-76B8-4A91-B4DC-F3FD05E5E2D2}">
      <text>
        <r>
          <rPr>
            <sz val="9"/>
            <color indexed="81"/>
            <rFont val="Tahoma"/>
            <family val="2"/>
          </rPr>
          <t>Solver found a solution. All constraints and optimality conditions are satisfied.</t>
        </r>
      </text>
    </comment>
    <comment ref="T67" authorId="0" shapeId="0" xr:uid="{5AF2B957-9AAD-4FDE-8D40-7D69F169FB0D}">
      <text>
        <r>
          <rPr>
            <sz val="9"/>
            <color indexed="81"/>
            <rFont val="Tahoma"/>
            <family val="2"/>
          </rPr>
          <t>Solver found a solution. All constraints and optimality conditions are satisfied.</t>
        </r>
      </text>
    </comment>
    <comment ref="U67" authorId="0" shapeId="0" xr:uid="{0C762626-D04B-4388-9E37-2729ED188C96}">
      <text>
        <r>
          <rPr>
            <sz val="9"/>
            <color indexed="81"/>
            <rFont val="Tahoma"/>
            <family val="2"/>
          </rPr>
          <t>Solver found a solution. All constraints and optimality conditions are satisfied.</t>
        </r>
      </text>
    </comment>
    <comment ref="V67" authorId="0" shapeId="0" xr:uid="{DD68A3B7-7BD5-4E57-868A-C18C7F5FCB29}">
      <text>
        <r>
          <rPr>
            <sz val="9"/>
            <color indexed="81"/>
            <rFont val="Tahoma"/>
            <family val="2"/>
          </rPr>
          <t>Solver found a solution. All constraints and optimality conditions are satisfied.</t>
        </r>
      </text>
    </comment>
    <comment ref="B68" authorId="0" shapeId="0" xr:uid="{1BA02CBC-3724-4728-A7AF-EC9C2C1C4AB1}">
      <text>
        <r>
          <rPr>
            <sz val="9"/>
            <color indexed="81"/>
            <rFont val="Tahoma"/>
            <family val="2"/>
          </rPr>
          <t>Solver found an integer solution within tolerance. All constraints are satisfied.</t>
        </r>
      </text>
    </comment>
    <comment ref="C68" authorId="0" shapeId="0" xr:uid="{41ED8EB1-27B0-4530-A661-F0F3FE9829F4}">
      <text>
        <r>
          <rPr>
            <sz val="9"/>
            <color indexed="81"/>
            <rFont val="Tahoma"/>
            <family val="2"/>
          </rPr>
          <t>Solver found an integer solution within tolerance. All constraints are satisfied.</t>
        </r>
      </text>
    </comment>
    <comment ref="D68" authorId="0" shapeId="0" xr:uid="{01B6D047-287A-4EC6-BB5D-113C828A1CF4}">
      <text>
        <r>
          <rPr>
            <sz val="9"/>
            <color indexed="81"/>
            <rFont val="Tahoma"/>
            <family val="2"/>
          </rPr>
          <t>Solver found an integer solution within tolerance. All constraints are satisfied.</t>
        </r>
      </text>
    </comment>
    <comment ref="E68" authorId="0" shapeId="0" xr:uid="{58489B4A-9517-4CA3-B05F-7CBBD56DBE13}">
      <text>
        <r>
          <rPr>
            <sz val="9"/>
            <color indexed="81"/>
            <rFont val="Tahoma"/>
            <family val="2"/>
          </rPr>
          <t>Solver found an integer solution within tolerance. All constraints are satisfied.</t>
        </r>
      </text>
    </comment>
    <comment ref="F68" authorId="0" shapeId="0" xr:uid="{FB7A32B4-D9BF-4B26-A3F8-E3390ABAF5B2}">
      <text>
        <r>
          <rPr>
            <sz val="9"/>
            <color indexed="81"/>
            <rFont val="Tahoma"/>
            <family val="2"/>
          </rPr>
          <t>Solver found a solution. All constraints and optimality conditions are satisfied.</t>
        </r>
      </text>
    </comment>
    <comment ref="G68" authorId="0" shapeId="0" xr:uid="{089FA0C8-BAE5-43F3-9EEF-1790A004C751}">
      <text>
        <r>
          <rPr>
            <sz val="9"/>
            <color indexed="81"/>
            <rFont val="Tahoma"/>
            <family val="2"/>
          </rPr>
          <t>Solver found a solution. All constraints and optimality conditions are satisfied.</t>
        </r>
      </text>
    </comment>
    <comment ref="H68" authorId="0" shapeId="0" xr:uid="{6186F242-FA36-4EF7-BD3D-CF2949CFF2B3}">
      <text>
        <r>
          <rPr>
            <sz val="9"/>
            <color indexed="81"/>
            <rFont val="Tahoma"/>
            <family val="2"/>
          </rPr>
          <t>Solver found a solution. All constraints and optimality conditions are satisfied.</t>
        </r>
      </text>
    </comment>
    <comment ref="I68" authorId="0" shapeId="0" xr:uid="{D7E084C1-C6B9-4325-B019-5F2F7540B9CB}">
      <text>
        <r>
          <rPr>
            <sz val="9"/>
            <color indexed="81"/>
            <rFont val="Tahoma"/>
            <family val="2"/>
          </rPr>
          <t>Solver found a solution. All constraints and optimality conditions are satisfied.</t>
        </r>
      </text>
    </comment>
    <comment ref="J68" authorId="0" shapeId="0" xr:uid="{E8E02AE8-AF6A-45CD-BB2C-6EA3DC6AFA7A}">
      <text>
        <r>
          <rPr>
            <sz val="9"/>
            <color indexed="81"/>
            <rFont val="Tahoma"/>
            <family val="2"/>
          </rPr>
          <t>Solver found a solution. All constraints and optimality conditions are satisfied.</t>
        </r>
      </text>
    </comment>
    <comment ref="K68" authorId="0" shapeId="0" xr:uid="{4E01342F-3C74-4930-A588-E3F811124511}">
      <text>
        <r>
          <rPr>
            <sz val="9"/>
            <color indexed="81"/>
            <rFont val="Tahoma"/>
            <family val="2"/>
          </rPr>
          <t>Solver found a solution. All constraints and optimality conditions are satisfied.</t>
        </r>
      </text>
    </comment>
    <comment ref="L68" authorId="0" shapeId="0" xr:uid="{CFBCA948-D626-4A44-8A75-3046B561F088}">
      <text>
        <r>
          <rPr>
            <sz val="9"/>
            <color indexed="81"/>
            <rFont val="Tahoma"/>
            <family val="2"/>
          </rPr>
          <t>Solver found a solution. All constraints and optimality conditions are satisfied.</t>
        </r>
      </text>
    </comment>
    <comment ref="M68" authorId="0" shapeId="0" xr:uid="{BDB0729A-80EC-43B4-A258-674CAFA68DE9}">
      <text>
        <r>
          <rPr>
            <sz val="9"/>
            <color indexed="81"/>
            <rFont val="Tahoma"/>
            <family val="2"/>
          </rPr>
          <t>Solver found a solution. All constraints and optimality conditions are satisfied.</t>
        </r>
      </text>
    </comment>
    <comment ref="N68" authorId="0" shapeId="0" xr:uid="{34A73CF2-84E2-4CF9-81FA-2156182FCB00}">
      <text>
        <r>
          <rPr>
            <sz val="9"/>
            <color indexed="81"/>
            <rFont val="Tahoma"/>
            <family val="2"/>
          </rPr>
          <t>Solver found a solution. All constraints and optimality conditions are satisfied.</t>
        </r>
      </text>
    </comment>
    <comment ref="O68" authorId="0" shapeId="0" xr:uid="{1FD95A36-92BE-4726-B2D1-F46744097A83}">
      <text>
        <r>
          <rPr>
            <sz val="9"/>
            <color indexed="81"/>
            <rFont val="Tahoma"/>
            <family val="2"/>
          </rPr>
          <t>Solver found a solution. All constraints and optimality conditions are satisfied.</t>
        </r>
      </text>
    </comment>
    <comment ref="P68" authorId="0" shapeId="0" xr:uid="{5DF5165B-F668-4ABE-A3AB-6A85206887EF}">
      <text>
        <r>
          <rPr>
            <sz val="9"/>
            <color indexed="81"/>
            <rFont val="Tahoma"/>
            <family val="2"/>
          </rPr>
          <t>Solver found a solution. All constraints and optimality conditions are satisfied.</t>
        </r>
      </text>
    </comment>
    <comment ref="Q68" authorId="0" shapeId="0" xr:uid="{E7CDA621-77E1-4C88-8AB5-07B733A3286A}">
      <text>
        <r>
          <rPr>
            <sz val="9"/>
            <color indexed="81"/>
            <rFont val="Tahoma"/>
            <family val="2"/>
          </rPr>
          <t>Solver found a solution. All constraints and optimality conditions are satisfied.</t>
        </r>
      </text>
    </comment>
    <comment ref="R68" authorId="0" shapeId="0" xr:uid="{B099C4FF-8B21-4CFF-B9C0-D423390009D4}">
      <text>
        <r>
          <rPr>
            <sz val="9"/>
            <color indexed="81"/>
            <rFont val="Tahoma"/>
            <family val="2"/>
          </rPr>
          <t>Solver found a solution. All constraints and optimality conditions are satisfied.</t>
        </r>
      </text>
    </comment>
    <comment ref="S68" authorId="0" shapeId="0" xr:uid="{F678511B-F82B-4C99-ACF2-9B78CFC06CC0}">
      <text>
        <r>
          <rPr>
            <sz val="9"/>
            <color indexed="81"/>
            <rFont val="Tahoma"/>
            <family val="2"/>
          </rPr>
          <t>Solver found a solution. All constraints and optimality conditions are satisfied.</t>
        </r>
      </text>
    </comment>
    <comment ref="T68" authorId="0" shapeId="0" xr:uid="{74EF9B26-3777-492C-92D2-07EB1F1000CA}">
      <text>
        <r>
          <rPr>
            <sz val="9"/>
            <color indexed="81"/>
            <rFont val="Tahoma"/>
            <family val="2"/>
          </rPr>
          <t>Solver found a solution. All constraints and optimality conditions are satisfied.</t>
        </r>
      </text>
    </comment>
    <comment ref="U68" authorId="0" shapeId="0" xr:uid="{9382890A-6FB1-4E78-8700-0BFD6EC27521}">
      <text>
        <r>
          <rPr>
            <sz val="9"/>
            <color indexed="81"/>
            <rFont val="Tahoma"/>
            <family val="2"/>
          </rPr>
          <t>Solver found a solution. All constraints and optimality conditions are satisfied.</t>
        </r>
      </text>
    </comment>
    <comment ref="V68" authorId="0" shapeId="0" xr:uid="{07D40DBF-9CF3-4222-BFD9-9CC0C0192561}">
      <text>
        <r>
          <rPr>
            <sz val="9"/>
            <color indexed="81"/>
            <rFont val="Tahoma"/>
            <family val="2"/>
          </rPr>
          <t>Solver found a solution. All constraints and optimality conditions are satisfied.</t>
        </r>
      </text>
    </comment>
    <comment ref="B69" authorId="0" shapeId="0" xr:uid="{6733AA45-7B28-4598-925B-83181D178FBD}">
      <text>
        <r>
          <rPr>
            <sz val="9"/>
            <color indexed="81"/>
            <rFont val="Tahoma"/>
            <family val="2"/>
          </rPr>
          <t>Solver found an integer solution within tolerance. All constraints are satisfied.</t>
        </r>
      </text>
    </comment>
    <comment ref="C69" authorId="0" shapeId="0" xr:uid="{9694319D-D15E-4872-8387-C1EB0E73D5D5}">
      <text>
        <r>
          <rPr>
            <sz val="9"/>
            <color indexed="81"/>
            <rFont val="Tahoma"/>
            <family val="2"/>
          </rPr>
          <t>Solver found an integer solution within tolerance. All constraints are satisfied.</t>
        </r>
      </text>
    </comment>
    <comment ref="D69" authorId="0" shapeId="0" xr:uid="{C1957FA4-04FC-4A11-9849-F2EDE2A868E3}">
      <text>
        <r>
          <rPr>
            <sz val="9"/>
            <color indexed="81"/>
            <rFont val="Tahoma"/>
            <family val="2"/>
          </rPr>
          <t>Solver found an integer solution within tolerance. All constraints are satisfied.</t>
        </r>
      </text>
    </comment>
    <comment ref="E69" authorId="0" shapeId="0" xr:uid="{728F11B2-76FB-43F8-A844-C8828E734723}">
      <text>
        <r>
          <rPr>
            <sz val="9"/>
            <color indexed="81"/>
            <rFont val="Tahoma"/>
            <family val="2"/>
          </rPr>
          <t>Solver found an integer solution within tolerance. All constraints are satisfied.</t>
        </r>
      </text>
    </comment>
    <comment ref="F69" authorId="0" shapeId="0" xr:uid="{C21B00C4-A3C8-4A22-80FE-5027EC5E0E58}">
      <text>
        <r>
          <rPr>
            <sz val="9"/>
            <color indexed="81"/>
            <rFont val="Tahoma"/>
            <family val="2"/>
          </rPr>
          <t>Solver found a solution. All constraints and optimality conditions are satisfied.</t>
        </r>
      </text>
    </comment>
    <comment ref="G69" authorId="0" shapeId="0" xr:uid="{BDD0283D-3448-46AA-ACD9-FE5C47B2E83A}">
      <text>
        <r>
          <rPr>
            <sz val="9"/>
            <color indexed="81"/>
            <rFont val="Tahoma"/>
            <family val="2"/>
          </rPr>
          <t>Solver found a solution. All constraints and optimality conditions are satisfied.</t>
        </r>
      </text>
    </comment>
    <comment ref="H69" authorId="0" shapeId="0" xr:uid="{AF5730CD-E504-426C-9607-BE76C754B6E1}">
      <text>
        <r>
          <rPr>
            <sz val="9"/>
            <color indexed="81"/>
            <rFont val="Tahoma"/>
            <family val="2"/>
          </rPr>
          <t>Solver found a solution. All constraints and optimality conditions are satisfied.</t>
        </r>
      </text>
    </comment>
    <comment ref="I69" authorId="0" shapeId="0" xr:uid="{7527D2A8-1110-483D-8772-42ED5B51697D}">
      <text>
        <r>
          <rPr>
            <sz val="9"/>
            <color indexed="81"/>
            <rFont val="Tahoma"/>
            <family val="2"/>
          </rPr>
          <t>Solver found a solution. All constraints and optimality conditions are satisfied.</t>
        </r>
      </text>
    </comment>
    <comment ref="J69" authorId="0" shapeId="0" xr:uid="{191C124D-2D73-47A6-886F-F09BD4BFA7ED}">
      <text>
        <r>
          <rPr>
            <sz val="9"/>
            <color indexed="81"/>
            <rFont val="Tahoma"/>
            <family val="2"/>
          </rPr>
          <t>Solver found a solution. All constraints and optimality conditions are satisfied.</t>
        </r>
      </text>
    </comment>
    <comment ref="K69" authorId="0" shapeId="0" xr:uid="{72954CED-D885-44BF-93C3-0A6E74E2F422}">
      <text>
        <r>
          <rPr>
            <sz val="9"/>
            <color indexed="81"/>
            <rFont val="Tahoma"/>
            <family val="2"/>
          </rPr>
          <t>Solver found a solution. All constraints and optimality conditions are satisfied.</t>
        </r>
      </text>
    </comment>
    <comment ref="L69" authorId="0" shapeId="0" xr:uid="{FB3049DC-AC68-4750-A0B6-AEB56AEC71DF}">
      <text>
        <r>
          <rPr>
            <sz val="9"/>
            <color indexed="81"/>
            <rFont val="Tahoma"/>
            <family val="2"/>
          </rPr>
          <t>Solver found a solution. All constraints and optimality conditions are satisfied.</t>
        </r>
      </text>
    </comment>
    <comment ref="M69" authorId="0" shapeId="0" xr:uid="{D3B4060A-35E9-41A0-A73F-87C3531B95B3}">
      <text>
        <r>
          <rPr>
            <sz val="9"/>
            <color indexed="81"/>
            <rFont val="Tahoma"/>
            <family val="2"/>
          </rPr>
          <t>Solver found a solution. All constraints and optimality conditions are satisfied.</t>
        </r>
      </text>
    </comment>
    <comment ref="N69" authorId="0" shapeId="0" xr:uid="{8D8878E8-A6B9-4F64-94F5-E6A9B4C901F6}">
      <text>
        <r>
          <rPr>
            <sz val="9"/>
            <color indexed="81"/>
            <rFont val="Tahoma"/>
            <family val="2"/>
          </rPr>
          <t>Solver found a solution. All constraints and optimality conditions are satisfied.</t>
        </r>
      </text>
    </comment>
    <comment ref="O69" authorId="0" shapeId="0" xr:uid="{4E760BD3-20B0-4F2E-A353-D2182BE1F699}">
      <text>
        <r>
          <rPr>
            <sz val="9"/>
            <color indexed="81"/>
            <rFont val="Tahoma"/>
            <family val="2"/>
          </rPr>
          <t>Solver found a solution. All constraints and optimality conditions are satisfied.</t>
        </r>
      </text>
    </comment>
    <comment ref="P69" authorId="0" shapeId="0" xr:uid="{F468BE7C-5AC6-4185-85F1-F1F7D1CAB43F}">
      <text>
        <r>
          <rPr>
            <sz val="9"/>
            <color indexed="81"/>
            <rFont val="Tahoma"/>
            <family val="2"/>
          </rPr>
          <t>Solver found a solution. All constraints and optimality conditions are satisfied.</t>
        </r>
      </text>
    </comment>
    <comment ref="Q69" authorId="0" shapeId="0" xr:uid="{FE64873D-7138-492A-9AD7-D966BF3B225C}">
      <text>
        <r>
          <rPr>
            <sz val="9"/>
            <color indexed="81"/>
            <rFont val="Tahoma"/>
            <family val="2"/>
          </rPr>
          <t>Solver found a solution. All constraints and optimality conditions are satisfied.</t>
        </r>
      </text>
    </comment>
    <comment ref="R69" authorId="0" shapeId="0" xr:uid="{BCC87280-17B6-4453-8B06-EC2768D01D34}">
      <text>
        <r>
          <rPr>
            <sz val="9"/>
            <color indexed="81"/>
            <rFont val="Tahoma"/>
            <family val="2"/>
          </rPr>
          <t>Solver found a solution. All constraints and optimality conditions are satisfied.</t>
        </r>
      </text>
    </comment>
    <comment ref="S69" authorId="0" shapeId="0" xr:uid="{2CE26F88-D164-4BF6-8858-AF8BF5EA9736}">
      <text>
        <r>
          <rPr>
            <sz val="9"/>
            <color indexed="81"/>
            <rFont val="Tahoma"/>
            <family val="2"/>
          </rPr>
          <t>Solver found a solution. All constraints and optimality conditions are satisfied.</t>
        </r>
      </text>
    </comment>
    <comment ref="T69" authorId="0" shapeId="0" xr:uid="{13A8E718-7A9E-4C60-A68F-E40011D90E5D}">
      <text>
        <r>
          <rPr>
            <sz val="9"/>
            <color indexed="81"/>
            <rFont val="Tahoma"/>
            <family val="2"/>
          </rPr>
          <t>Solver found a solution. All constraints and optimality conditions are satisfied.</t>
        </r>
      </text>
    </comment>
    <comment ref="U69" authorId="0" shapeId="0" xr:uid="{DF004D62-55AE-4E67-8E98-35D445940BE2}">
      <text>
        <r>
          <rPr>
            <sz val="9"/>
            <color indexed="81"/>
            <rFont val="Tahoma"/>
            <family val="2"/>
          </rPr>
          <t>Solver found a solution. All constraints and optimality conditions are satisfied.</t>
        </r>
      </text>
    </comment>
    <comment ref="V69" authorId="0" shapeId="0" xr:uid="{C096C9A1-796D-498D-A256-52A6E6F106DB}">
      <text>
        <r>
          <rPr>
            <sz val="9"/>
            <color indexed="81"/>
            <rFont val="Tahoma"/>
            <family val="2"/>
          </rPr>
          <t>Solver found a solution. All constraints and optimality conditions are satisfied.</t>
        </r>
      </text>
    </comment>
    <comment ref="B70" authorId="0" shapeId="0" xr:uid="{37EE97AC-925D-4E41-B07E-5292F643652B}">
      <text>
        <r>
          <rPr>
            <sz val="9"/>
            <color indexed="81"/>
            <rFont val="Tahoma"/>
            <family val="2"/>
          </rPr>
          <t>Solver found an integer solution within tolerance. All constraints are satisfied.</t>
        </r>
      </text>
    </comment>
    <comment ref="C70" authorId="0" shapeId="0" xr:uid="{ACF44FD0-1CB3-4192-8245-75C79FC4D40B}">
      <text>
        <r>
          <rPr>
            <sz val="9"/>
            <color indexed="81"/>
            <rFont val="Tahoma"/>
            <family val="2"/>
          </rPr>
          <t>Solver found an integer solution within tolerance. All constraints are satisfied.</t>
        </r>
      </text>
    </comment>
    <comment ref="D70" authorId="0" shapeId="0" xr:uid="{47798F35-F610-4450-A1AF-77702C168F4D}">
      <text>
        <r>
          <rPr>
            <sz val="9"/>
            <color indexed="81"/>
            <rFont val="Tahoma"/>
            <family val="2"/>
          </rPr>
          <t>Solver found an integer solution within tolerance. All constraints are satisfied.</t>
        </r>
      </text>
    </comment>
    <comment ref="E70" authorId="0" shapeId="0" xr:uid="{8252254A-BCA7-4488-8C58-4CF17EA16958}">
      <text>
        <r>
          <rPr>
            <sz val="9"/>
            <color indexed="81"/>
            <rFont val="Tahoma"/>
            <family val="2"/>
          </rPr>
          <t>Solver found an integer solution within tolerance. All constraints are satisfied.</t>
        </r>
      </text>
    </comment>
    <comment ref="F70" authorId="0" shapeId="0" xr:uid="{905328B6-CD62-4D3F-A347-6FB8170D111F}">
      <text>
        <r>
          <rPr>
            <sz val="9"/>
            <color indexed="81"/>
            <rFont val="Tahoma"/>
            <family val="2"/>
          </rPr>
          <t>Solver found a solution. All constraints and optimality conditions are satisfied.</t>
        </r>
      </text>
    </comment>
    <comment ref="G70" authorId="0" shapeId="0" xr:uid="{C5FE0C2B-E4F2-4C66-91F5-EC05762F7711}">
      <text>
        <r>
          <rPr>
            <sz val="9"/>
            <color indexed="81"/>
            <rFont val="Tahoma"/>
            <family val="2"/>
          </rPr>
          <t>Solver found a solution. All constraints and optimality conditions are satisfied.</t>
        </r>
      </text>
    </comment>
    <comment ref="H70" authorId="0" shapeId="0" xr:uid="{799CB235-4ADB-4EBD-9007-24AAD67A3D9D}">
      <text>
        <r>
          <rPr>
            <sz val="9"/>
            <color indexed="81"/>
            <rFont val="Tahoma"/>
            <family val="2"/>
          </rPr>
          <t>Solver found a solution. All constraints and optimality conditions are satisfied.</t>
        </r>
      </text>
    </comment>
    <comment ref="I70" authorId="0" shapeId="0" xr:uid="{72AE9DEB-5FE8-41C7-A9C9-2BA1009C2FA1}">
      <text>
        <r>
          <rPr>
            <sz val="9"/>
            <color indexed="81"/>
            <rFont val="Tahoma"/>
            <family val="2"/>
          </rPr>
          <t>Solver found a solution. All constraints and optimality conditions are satisfied.</t>
        </r>
      </text>
    </comment>
    <comment ref="J70" authorId="0" shapeId="0" xr:uid="{D2FC8C3D-808D-47F3-B9C6-0AF1A6DE924E}">
      <text>
        <r>
          <rPr>
            <sz val="9"/>
            <color indexed="81"/>
            <rFont val="Tahoma"/>
            <family val="2"/>
          </rPr>
          <t>Solver found a solution. All constraints and optimality conditions are satisfied.</t>
        </r>
      </text>
    </comment>
    <comment ref="K70" authorId="0" shapeId="0" xr:uid="{D4F33383-8499-4D86-A1EC-BA4682AB71F1}">
      <text>
        <r>
          <rPr>
            <sz val="9"/>
            <color indexed="81"/>
            <rFont val="Tahoma"/>
            <family val="2"/>
          </rPr>
          <t>Solver found a solution. All constraints and optimality conditions are satisfied.</t>
        </r>
      </text>
    </comment>
    <comment ref="L70" authorId="0" shapeId="0" xr:uid="{2F3D42AB-216D-4C59-AA8C-E368CBCF3E5E}">
      <text>
        <r>
          <rPr>
            <sz val="9"/>
            <color indexed="81"/>
            <rFont val="Tahoma"/>
            <family val="2"/>
          </rPr>
          <t>Solver found a solution. All constraints and optimality conditions are satisfied.</t>
        </r>
      </text>
    </comment>
    <comment ref="M70" authorId="0" shapeId="0" xr:uid="{2FC9B4A7-B072-477B-A312-54BBB67CBE53}">
      <text>
        <r>
          <rPr>
            <sz val="9"/>
            <color indexed="81"/>
            <rFont val="Tahoma"/>
            <family val="2"/>
          </rPr>
          <t>Solver found a solution. All constraints and optimality conditions are satisfied.</t>
        </r>
      </text>
    </comment>
    <comment ref="N70" authorId="0" shapeId="0" xr:uid="{2AD20B9B-A553-480D-B15A-9B9F0FC03DC9}">
      <text>
        <r>
          <rPr>
            <sz val="9"/>
            <color indexed="81"/>
            <rFont val="Tahoma"/>
            <family val="2"/>
          </rPr>
          <t>Solver found a solution. All constraints and optimality conditions are satisfied.</t>
        </r>
      </text>
    </comment>
    <comment ref="O70" authorId="0" shapeId="0" xr:uid="{C9B88FE0-0FA3-412E-B5CB-C43196A39343}">
      <text>
        <r>
          <rPr>
            <sz val="9"/>
            <color indexed="81"/>
            <rFont val="Tahoma"/>
            <family val="2"/>
          </rPr>
          <t>Solver found a solution. All constraints and optimality conditions are satisfied.</t>
        </r>
      </text>
    </comment>
    <comment ref="P70" authorId="0" shapeId="0" xr:uid="{5EE86543-8AEF-4C65-B55E-B809EB2EBDE8}">
      <text>
        <r>
          <rPr>
            <sz val="9"/>
            <color indexed="81"/>
            <rFont val="Tahoma"/>
            <family val="2"/>
          </rPr>
          <t>Solver found a solution. All constraints and optimality conditions are satisfied.</t>
        </r>
      </text>
    </comment>
    <comment ref="Q70" authorId="0" shapeId="0" xr:uid="{114FA466-0FC7-4CD3-A8B6-00C97B836F7B}">
      <text>
        <r>
          <rPr>
            <sz val="9"/>
            <color indexed="81"/>
            <rFont val="Tahoma"/>
            <family val="2"/>
          </rPr>
          <t>Solver found a solution. All constraints and optimality conditions are satisfied.</t>
        </r>
      </text>
    </comment>
    <comment ref="R70" authorId="0" shapeId="0" xr:uid="{CA2C5ED5-9227-4FFD-800B-1CB81782CC93}">
      <text>
        <r>
          <rPr>
            <sz val="9"/>
            <color indexed="81"/>
            <rFont val="Tahoma"/>
            <family val="2"/>
          </rPr>
          <t>Solver found a solution. All constraints and optimality conditions are satisfied.</t>
        </r>
      </text>
    </comment>
    <comment ref="S70" authorId="0" shapeId="0" xr:uid="{3534F2A7-8C56-4A30-9303-14E2612F60FE}">
      <text>
        <r>
          <rPr>
            <sz val="9"/>
            <color indexed="81"/>
            <rFont val="Tahoma"/>
            <family val="2"/>
          </rPr>
          <t>Solver found a solution. All constraints and optimality conditions are satisfied.</t>
        </r>
      </text>
    </comment>
    <comment ref="T70" authorId="0" shapeId="0" xr:uid="{8D787983-7BC1-48CC-B956-06C40127D102}">
      <text>
        <r>
          <rPr>
            <sz val="9"/>
            <color indexed="81"/>
            <rFont val="Tahoma"/>
            <family val="2"/>
          </rPr>
          <t>Solver found a solution. All constraints and optimality conditions are satisfied.</t>
        </r>
      </text>
    </comment>
    <comment ref="U70" authorId="0" shapeId="0" xr:uid="{788C7B89-EA4D-4AC4-883C-D88DBC72A290}">
      <text>
        <r>
          <rPr>
            <sz val="9"/>
            <color indexed="81"/>
            <rFont val="Tahoma"/>
            <family val="2"/>
          </rPr>
          <t>Solver found a solution. All constraints and optimality conditions are satisfied.</t>
        </r>
      </text>
    </comment>
    <comment ref="V70" authorId="0" shapeId="0" xr:uid="{7F59EAB6-7D2B-40A8-B78D-EAA819D2FDED}">
      <text>
        <r>
          <rPr>
            <sz val="9"/>
            <color indexed="81"/>
            <rFont val="Tahoma"/>
            <family val="2"/>
          </rPr>
          <t>Solver found a solution. All constraints and optimality conditions are satisfied.</t>
        </r>
      </text>
    </comment>
    <comment ref="B71" authorId="0" shapeId="0" xr:uid="{BF5FB84E-9313-45D7-A67D-BD19EAB0DA8D}">
      <text>
        <r>
          <rPr>
            <sz val="9"/>
            <color indexed="81"/>
            <rFont val="Tahoma"/>
            <family val="2"/>
          </rPr>
          <t>Solver found an integer solution within tolerance. All constraints are satisfied.</t>
        </r>
      </text>
    </comment>
    <comment ref="C71" authorId="0" shapeId="0" xr:uid="{65B5D0BC-36DA-4A6C-BD92-5DFAF39FB2EA}">
      <text>
        <r>
          <rPr>
            <sz val="9"/>
            <color indexed="81"/>
            <rFont val="Tahoma"/>
            <family val="2"/>
          </rPr>
          <t>Solver found an integer solution within tolerance. All constraints are satisfied.</t>
        </r>
      </text>
    </comment>
    <comment ref="D71" authorId="0" shapeId="0" xr:uid="{A50FF1BC-A9AB-4F0B-8887-009DECD258AC}">
      <text>
        <r>
          <rPr>
            <sz val="9"/>
            <color indexed="81"/>
            <rFont val="Tahoma"/>
            <family val="2"/>
          </rPr>
          <t>Solver found an integer solution within tolerance. All constraints are satisfied.</t>
        </r>
      </text>
    </comment>
    <comment ref="E71" authorId="0" shapeId="0" xr:uid="{B375E944-0A4B-4EDA-82D1-743501C86488}">
      <text>
        <r>
          <rPr>
            <sz val="9"/>
            <color indexed="81"/>
            <rFont val="Tahoma"/>
            <family val="2"/>
          </rPr>
          <t>Solver found an integer solution within tolerance. All constraints are satisfied.</t>
        </r>
      </text>
    </comment>
    <comment ref="F71" authorId="0" shapeId="0" xr:uid="{5C73D191-AABF-457A-848D-D6007BFFE49E}">
      <text>
        <r>
          <rPr>
            <sz val="9"/>
            <color indexed="81"/>
            <rFont val="Tahoma"/>
            <family val="2"/>
          </rPr>
          <t>Solver found a solution. All constraints and optimality conditions are satisfied.</t>
        </r>
      </text>
    </comment>
    <comment ref="G71" authorId="0" shapeId="0" xr:uid="{7F950752-9B92-467E-8106-213B01A0F8C5}">
      <text>
        <r>
          <rPr>
            <sz val="9"/>
            <color indexed="81"/>
            <rFont val="Tahoma"/>
            <family val="2"/>
          </rPr>
          <t>Solver found a solution. All constraints and optimality conditions are satisfied.</t>
        </r>
      </text>
    </comment>
    <comment ref="H71" authorId="0" shapeId="0" xr:uid="{3412518A-C651-47E4-9F7C-3672F1E0D402}">
      <text>
        <r>
          <rPr>
            <sz val="9"/>
            <color indexed="81"/>
            <rFont val="Tahoma"/>
            <family val="2"/>
          </rPr>
          <t>Solver found a solution. All constraints and optimality conditions are satisfied.</t>
        </r>
      </text>
    </comment>
    <comment ref="I71" authorId="0" shapeId="0" xr:uid="{F5F30095-0BA5-4463-A5C8-012BF3F6C3F3}">
      <text>
        <r>
          <rPr>
            <sz val="9"/>
            <color indexed="81"/>
            <rFont val="Tahoma"/>
            <family val="2"/>
          </rPr>
          <t>Solver found a solution. All constraints and optimality conditions are satisfied.</t>
        </r>
      </text>
    </comment>
    <comment ref="J71" authorId="0" shapeId="0" xr:uid="{D5E180E3-6E0D-4E46-9BDE-4D3A1C9A848B}">
      <text>
        <r>
          <rPr>
            <sz val="9"/>
            <color indexed="81"/>
            <rFont val="Tahoma"/>
            <family val="2"/>
          </rPr>
          <t>Solver found a solution. All constraints and optimality conditions are satisfied.</t>
        </r>
      </text>
    </comment>
    <comment ref="K71" authorId="0" shapeId="0" xr:uid="{B46D24C0-5B53-4A39-A506-8468DBC90FEF}">
      <text>
        <r>
          <rPr>
            <sz val="9"/>
            <color indexed="81"/>
            <rFont val="Tahoma"/>
            <family val="2"/>
          </rPr>
          <t>Solver found a solution. All constraints and optimality conditions are satisfied.</t>
        </r>
      </text>
    </comment>
    <comment ref="L71" authorId="0" shapeId="0" xr:uid="{1E4B5A77-A085-47A0-BB19-65E8A76BD3AD}">
      <text>
        <r>
          <rPr>
            <sz val="9"/>
            <color indexed="81"/>
            <rFont val="Tahoma"/>
            <family val="2"/>
          </rPr>
          <t>Solver found a solution. All constraints and optimality conditions are satisfied.</t>
        </r>
      </text>
    </comment>
    <comment ref="M71" authorId="0" shapeId="0" xr:uid="{0305E32E-F85B-4D06-B8D6-81F8E86FF7F1}">
      <text>
        <r>
          <rPr>
            <sz val="9"/>
            <color indexed="81"/>
            <rFont val="Tahoma"/>
            <family val="2"/>
          </rPr>
          <t>Solver found a solution. All constraints and optimality conditions are satisfied.</t>
        </r>
      </text>
    </comment>
    <comment ref="N71" authorId="0" shapeId="0" xr:uid="{BB53023E-54AF-4CDA-B772-E7205FF47E3A}">
      <text>
        <r>
          <rPr>
            <sz val="9"/>
            <color indexed="81"/>
            <rFont val="Tahoma"/>
            <family val="2"/>
          </rPr>
          <t>Solver found a solution. All constraints and optimality conditions are satisfied.</t>
        </r>
      </text>
    </comment>
    <comment ref="O71" authorId="0" shapeId="0" xr:uid="{6D0D5CCC-D73D-4614-BC04-E03B9F082416}">
      <text>
        <r>
          <rPr>
            <sz val="9"/>
            <color indexed="81"/>
            <rFont val="Tahoma"/>
            <family val="2"/>
          </rPr>
          <t>Solver found a solution. All constraints and optimality conditions are satisfied.</t>
        </r>
      </text>
    </comment>
    <comment ref="P71" authorId="0" shapeId="0" xr:uid="{410D2068-833F-43C8-BAF4-C5CE9AF8A20C}">
      <text>
        <r>
          <rPr>
            <sz val="9"/>
            <color indexed="81"/>
            <rFont val="Tahoma"/>
            <family val="2"/>
          </rPr>
          <t>Solver found a solution. All constraints and optimality conditions are satisfied.</t>
        </r>
      </text>
    </comment>
    <comment ref="Q71" authorId="0" shapeId="0" xr:uid="{4E958A81-5657-4291-90C9-1F11207F9152}">
      <text>
        <r>
          <rPr>
            <sz val="9"/>
            <color indexed="81"/>
            <rFont val="Tahoma"/>
            <family val="2"/>
          </rPr>
          <t>Solver found a solution. All constraints and optimality conditions are satisfied.</t>
        </r>
      </text>
    </comment>
    <comment ref="R71" authorId="0" shapeId="0" xr:uid="{AD06FA70-E451-488E-B590-D0811B3C4EFC}">
      <text>
        <r>
          <rPr>
            <sz val="9"/>
            <color indexed="81"/>
            <rFont val="Tahoma"/>
            <family val="2"/>
          </rPr>
          <t>Solver found a solution. All constraints and optimality conditions are satisfied.</t>
        </r>
      </text>
    </comment>
    <comment ref="S71" authorId="0" shapeId="0" xr:uid="{EF27EDCC-17E7-48A6-8D18-C34B088A0B75}">
      <text>
        <r>
          <rPr>
            <sz val="9"/>
            <color indexed="81"/>
            <rFont val="Tahoma"/>
            <family val="2"/>
          </rPr>
          <t>Solver found a solution. All constraints and optimality conditions are satisfied.</t>
        </r>
      </text>
    </comment>
    <comment ref="T71" authorId="0" shapeId="0" xr:uid="{36721814-8C4D-473D-8E96-BA99BB868CF8}">
      <text>
        <r>
          <rPr>
            <sz val="9"/>
            <color indexed="81"/>
            <rFont val="Tahoma"/>
            <family val="2"/>
          </rPr>
          <t>Solver found a solution. All constraints and optimality conditions are satisfied.</t>
        </r>
      </text>
    </comment>
    <comment ref="U71" authorId="0" shapeId="0" xr:uid="{F2F08EB8-B09D-474E-A48A-087FCEED757F}">
      <text>
        <r>
          <rPr>
            <sz val="9"/>
            <color indexed="81"/>
            <rFont val="Tahoma"/>
            <family val="2"/>
          </rPr>
          <t>Solver found a solution. All constraints and optimality conditions are satisfied.</t>
        </r>
      </text>
    </comment>
    <comment ref="V71" authorId="0" shapeId="0" xr:uid="{8AB63292-AF51-4619-819F-2FA4F138D0F8}">
      <text>
        <r>
          <rPr>
            <sz val="9"/>
            <color indexed="81"/>
            <rFont val="Tahoma"/>
            <family val="2"/>
          </rPr>
          <t>Solver found a solution. All constraints and optimality conditions are satisfied.</t>
        </r>
      </text>
    </comment>
    <comment ref="B74" authorId="0" shapeId="0" xr:uid="{DA274BB4-B0D0-4B88-984F-C5824817F47A}">
      <text>
        <r>
          <rPr>
            <sz val="9"/>
            <color indexed="81"/>
            <rFont val="Tahoma"/>
            <family val="2"/>
          </rPr>
          <t>Solver found a solution. All constraints and optimality conditions are satisfied.</t>
        </r>
      </text>
    </comment>
    <comment ref="C74" authorId="0" shapeId="0" xr:uid="{647FD9FF-F8ED-48CA-846C-32F27F99158F}">
      <text>
        <r>
          <rPr>
            <sz val="9"/>
            <color indexed="81"/>
            <rFont val="Tahoma"/>
            <family val="2"/>
          </rPr>
          <t>Solver found a solution. All constraints and optimality conditions are satisfied.</t>
        </r>
      </text>
    </comment>
    <comment ref="D74" authorId="0" shapeId="0" xr:uid="{FECDA9CB-7A4D-426B-9564-577CEA22EE2D}">
      <text>
        <r>
          <rPr>
            <sz val="9"/>
            <color indexed="81"/>
            <rFont val="Tahoma"/>
            <family val="2"/>
          </rPr>
          <t>Solver found a solution. All constraints and optimality conditions are satisfied.</t>
        </r>
      </text>
    </comment>
    <comment ref="E74" authorId="0" shapeId="0" xr:uid="{7C780157-0654-4F8F-9C41-9149BD169B36}">
      <text>
        <r>
          <rPr>
            <sz val="9"/>
            <color indexed="81"/>
            <rFont val="Tahoma"/>
            <family val="2"/>
          </rPr>
          <t>Solver found a solution. All constraints and optimality conditions are satisfied.</t>
        </r>
      </text>
    </comment>
    <comment ref="F74" authorId="0" shapeId="0" xr:uid="{8742A6CB-2C04-483F-97ED-852BF26C2DF0}">
      <text>
        <r>
          <rPr>
            <sz val="9"/>
            <color indexed="81"/>
            <rFont val="Tahoma"/>
            <family val="2"/>
          </rPr>
          <t>Solver found a solution. All constraints and optimality conditions are satisfied.</t>
        </r>
      </text>
    </comment>
    <comment ref="G74" authorId="0" shapeId="0" xr:uid="{389E449E-A798-4D95-948D-82CA1331FC9E}">
      <text>
        <r>
          <rPr>
            <sz val="9"/>
            <color indexed="81"/>
            <rFont val="Tahoma"/>
            <family val="2"/>
          </rPr>
          <t>Solver found a solution. All constraints and optimality conditions are satisfied.</t>
        </r>
      </text>
    </comment>
    <comment ref="H74" authorId="0" shapeId="0" xr:uid="{B37184A8-FD06-4118-95B6-7C2EDDD14A6E}">
      <text>
        <r>
          <rPr>
            <sz val="9"/>
            <color indexed="81"/>
            <rFont val="Tahoma"/>
            <family val="2"/>
          </rPr>
          <t>Solver found a solution. All constraints and optimality conditions are satisfied.</t>
        </r>
      </text>
    </comment>
    <comment ref="I74" authorId="0" shapeId="0" xr:uid="{29896BCD-038A-4020-9AD9-34A8AD9DA0F0}">
      <text>
        <r>
          <rPr>
            <sz val="9"/>
            <color indexed="81"/>
            <rFont val="Tahoma"/>
            <family val="2"/>
          </rPr>
          <t>Solver found a solution. All constraints and optimality conditions are satisfied.</t>
        </r>
      </text>
    </comment>
    <comment ref="J74" authorId="0" shapeId="0" xr:uid="{F6FD28EC-EC4D-4093-881F-26025D0F0339}">
      <text>
        <r>
          <rPr>
            <sz val="9"/>
            <color indexed="81"/>
            <rFont val="Tahoma"/>
            <family val="2"/>
          </rPr>
          <t>Solver found a solution. All constraints and optimality conditions are satisfied.</t>
        </r>
      </text>
    </comment>
    <comment ref="K74" authorId="0" shapeId="0" xr:uid="{7EBBB7D0-CC59-4F2A-AAB7-0776348DC655}">
      <text>
        <r>
          <rPr>
            <sz val="9"/>
            <color indexed="81"/>
            <rFont val="Tahoma"/>
            <family val="2"/>
          </rPr>
          <t>Solver found a solution. All constraints and optimality conditions are satisfied.</t>
        </r>
      </text>
    </comment>
    <comment ref="L74" authorId="0" shapeId="0" xr:uid="{A81556E8-B934-489D-8BD3-4E888D6752E0}">
      <text>
        <r>
          <rPr>
            <sz val="9"/>
            <color indexed="81"/>
            <rFont val="Tahoma"/>
            <family val="2"/>
          </rPr>
          <t>Solver found a solution. All constraints and optimality conditions are satisfied.</t>
        </r>
      </text>
    </comment>
    <comment ref="M74" authorId="0" shapeId="0" xr:uid="{70C12BA0-5D1E-4C66-B442-3733EFCD27D7}">
      <text>
        <r>
          <rPr>
            <sz val="9"/>
            <color indexed="81"/>
            <rFont val="Tahoma"/>
            <family val="2"/>
          </rPr>
          <t>Solver found a solution. All constraints and optimality conditions are satisfied.</t>
        </r>
      </text>
    </comment>
    <comment ref="N74" authorId="0" shapeId="0" xr:uid="{BFC5FDE5-9114-4552-B459-22077F6E6D1D}">
      <text>
        <r>
          <rPr>
            <sz val="9"/>
            <color indexed="81"/>
            <rFont val="Tahoma"/>
            <family val="2"/>
          </rPr>
          <t>Solver found a solution. All constraints and optimality conditions are satisfied.</t>
        </r>
      </text>
    </comment>
    <comment ref="O74" authorId="0" shapeId="0" xr:uid="{2A001CD2-FD7E-46B5-8A8E-ACD229EFEF3A}">
      <text>
        <r>
          <rPr>
            <sz val="9"/>
            <color indexed="81"/>
            <rFont val="Tahoma"/>
            <family val="2"/>
          </rPr>
          <t>Solver found a solution. All constraints and optimality conditions are satisfied.</t>
        </r>
      </text>
    </comment>
    <comment ref="P74" authorId="0" shapeId="0" xr:uid="{D8B248B2-5C0C-4575-9F69-411E9A0CEFEC}">
      <text>
        <r>
          <rPr>
            <sz val="9"/>
            <color indexed="81"/>
            <rFont val="Tahoma"/>
            <family val="2"/>
          </rPr>
          <t>Solver found a solution. All constraints and optimality conditions are satisfied.</t>
        </r>
      </text>
    </comment>
    <comment ref="Q74" authorId="0" shapeId="0" xr:uid="{871B76FC-A2A3-4898-A2E5-9C60D8AF2BDF}">
      <text>
        <r>
          <rPr>
            <sz val="9"/>
            <color indexed="81"/>
            <rFont val="Tahoma"/>
            <family val="2"/>
          </rPr>
          <t>Solver found a solution. All constraints and optimality conditions are satisfied.</t>
        </r>
      </text>
    </comment>
    <comment ref="R74" authorId="0" shapeId="0" xr:uid="{BEBE806F-9BCC-4011-A0C7-23491F96FB56}">
      <text>
        <r>
          <rPr>
            <sz val="9"/>
            <color indexed="81"/>
            <rFont val="Tahoma"/>
            <family val="2"/>
          </rPr>
          <t>Solver found a solution. All constraints and optimality conditions are satisfied.</t>
        </r>
      </text>
    </comment>
    <comment ref="S74" authorId="0" shapeId="0" xr:uid="{0371EA66-A348-4FE7-9555-2F40FEA5BFBD}">
      <text>
        <r>
          <rPr>
            <sz val="9"/>
            <color indexed="81"/>
            <rFont val="Tahoma"/>
            <family val="2"/>
          </rPr>
          <t>Solver found a solution. All constraints and optimality conditions are satisfied.</t>
        </r>
      </text>
    </comment>
    <comment ref="T74" authorId="0" shapeId="0" xr:uid="{45CA54B6-2623-4D32-97CE-A2AD89CFBAFF}">
      <text>
        <r>
          <rPr>
            <sz val="9"/>
            <color indexed="81"/>
            <rFont val="Tahoma"/>
            <family val="2"/>
          </rPr>
          <t>Solver found a solution. All constraints and optimality conditions are satisfied.</t>
        </r>
      </text>
    </comment>
    <comment ref="U74" authorId="0" shapeId="0" xr:uid="{E622F4FD-8689-46B6-B48F-183248B4B1AD}">
      <text>
        <r>
          <rPr>
            <sz val="9"/>
            <color indexed="81"/>
            <rFont val="Tahoma"/>
            <family val="2"/>
          </rPr>
          <t>Solver found a solution. All constraints and optimality conditions are satisfied.</t>
        </r>
      </text>
    </comment>
    <comment ref="V74" authorId="0" shapeId="0" xr:uid="{A4C7C7FB-7908-4FD0-9207-1B3D71F40A7A}">
      <text>
        <r>
          <rPr>
            <sz val="9"/>
            <color indexed="81"/>
            <rFont val="Tahoma"/>
            <family val="2"/>
          </rPr>
          <t>Solver found a solution. All constraints and optimality conditions are satisfied.</t>
        </r>
      </text>
    </comment>
    <comment ref="B75" authorId="0" shapeId="0" xr:uid="{FD647FC1-C99D-4238-B5AF-1B92D57E3E59}">
      <text>
        <r>
          <rPr>
            <sz val="9"/>
            <color indexed="81"/>
            <rFont val="Tahoma"/>
            <family val="2"/>
          </rPr>
          <t>Solver found a solution. All constraints and optimality conditions are satisfied.</t>
        </r>
      </text>
    </comment>
    <comment ref="C75" authorId="0" shapeId="0" xr:uid="{BEB8412E-FA8D-4DDE-A1A8-9C4445A4F0D6}">
      <text>
        <r>
          <rPr>
            <sz val="9"/>
            <color indexed="81"/>
            <rFont val="Tahoma"/>
            <family val="2"/>
          </rPr>
          <t>Solver found a solution. All constraints and optimality conditions are satisfied.</t>
        </r>
      </text>
    </comment>
    <comment ref="D75" authorId="0" shapeId="0" xr:uid="{2DD1C095-48E6-4CB0-8FCB-4EA2107AE465}">
      <text>
        <r>
          <rPr>
            <sz val="9"/>
            <color indexed="81"/>
            <rFont val="Tahoma"/>
            <family val="2"/>
          </rPr>
          <t>Solver found a solution. All constraints and optimality conditions are satisfied.</t>
        </r>
      </text>
    </comment>
    <comment ref="E75" authorId="0" shapeId="0" xr:uid="{FA72DABE-F97A-4615-A5FD-EEA79311FE5A}">
      <text>
        <r>
          <rPr>
            <sz val="9"/>
            <color indexed="81"/>
            <rFont val="Tahoma"/>
            <family val="2"/>
          </rPr>
          <t>Solver found a solution. All constraints and optimality conditions are satisfied.</t>
        </r>
      </text>
    </comment>
    <comment ref="F75" authorId="0" shapeId="0" xr:uid="{F0D25676-27EA-4015-85AD-6F7C5DD41360}">
      <text>
        <r>
          <rPr>
            <sz val="9"/>
            <color indexed="81"/>
            <rFont val="Tahoma"/>
            <family val="2"/>
          </rPr>
          <t>Solver found a solution. All constraints and optimality conditions are satisfied.</t>
        </r>
      </text>
    </comment>
    <comment ref="G75" authorId="0" shapeId="0" xr:uid="{EFF24DAB-39C2-4C78-A6EC-5376CBF2FE66}">
      <text>
        <r>
          <rPr>
            <sz val="9"/>
            <color indexed="81"/>
            <rFont val="Tahoma"/>
            <family val="2"/>
          </rPr>
          <t>Solver found a solution. All constraints and optimality conditions are satisfied.</t>
        </r>
      </text>
    </comment>
    <comment ref="H75" authorId="0" shapeId="0" xr:uid="{16045C3D-9B1A-481C-B848-A07888A490EC}">
      <text>
        <r>
          <rPr>
            <sz val="9"/>
            <color indexed="81"/>
            <rFont val="Tahoma"/>
            <family val="2"/>
          </rPr>
          <t>Solver found a solution. All constraints and optimality conditions are satisfied.</t>
        </r>
      </text>
    </comment>
    <comment ref="I75" authorId="0" shapeId="0" xr:uid="{3B121777-B336-45E8-AE87-A3EE0CD0BACC}">
      <text>
        <r>
          <rPr>
            <sz val="9"/>
            <color indexed="81"/>
            <rFont val="Tahoma"/>
            <family val="2"/>
          </rPr>
          <t>Solver found a solution. All constraints and optimality conditions are satisfied.</t>
        </r>
      </text>
    </comment>
    <comment ref="J75" authorId="0" shapeId="0" xr:uid="{85769E77-2083-4FAA-87B0-29AAEB91F71A}">
      <text>
        <r>
          <rPr>
            <sz val="9"/>
            <color indexed="81"/>
            <rFont val="Tahoma"/>
            <family val="2"/>
          </rPr>
          <t>Solver found a solution. All constraints and optimality conditions are satisfied.</t>
        </r>
      </text>
    </comment>
    <comment ref="K75" authorId="0" shapeId="0" xr:uid="{A30F6598-8C8C-4D94-8CD4-F09C94CF1F29}">
      <text>
        <r>
          <rPr>
            <sz val="9"/>
            <color indexed="81"/>
            <rFont val="Tahoma"/>
            <family val="2"/>
          </rPr>
          <t>Solver found a solution. All constraints and optimality conditions are satisfied.</t>
        </r>
      </text>
    </comment>
    <comment ref="L75" authorId="0" shapeId="0" xr:uid="{E8346AEA-F483-46DB-B77A-0912D2891133}">
      <text>
        <r>
          <rPr>
            <sz val="9"/>
            <color indexed="81"/>
            <rFont val="Tahoma"/>
            <family val="2"/>
          </rPr>
          <t>Solver found a solution. All constraints and optimality conditions are satisfied.</t>
        </r>
      </text>
    </comment>
    <comment ref="M75" authorId="0" shapeId="0" xr:uid="{7D533C04-FBF6-4A23-A467-A05BA5222146}">
      <text>
        <r>
          <rPr>
            <sz val="9"/>
            <color indexed="81"/>
            <rFont val="Tahoma"/>
            <family val="2"/>
          </rPr>
          <t>Solver found a solution. All constraints and optimality conditions are satisfied.</t>
        </r>
      </text>
    </comment>
    <comment ref="N75" authorId="0" shapeId="0" xr:uid="{0176B96D-E1B3-4DF5-AC18-0675440EBDEA}">
      <text>
        <r>
          <rPr>
            <sz val="9"/>
            <color indexed="81"/>
            <rFont val="Tahoma"/>
            <family val="2"/>
          </rPr>
          <t>Solver found a solution. All constraints and optimality conditions are satisfied.</t>
        </r>
      </text>
    </comment>
    <comment ref="O75" authorId="0" shapeId="0" xr:uid="{87015813-F121-4206-B0C3-EBFACF56300A}">
      <text>
        <r>
          <rPr>
            <sz val="9"/>
            <color indexed="81"/>
            <rFont val="Tahoma"/>
            <family val="2"/>
          </rPr>
          <t>Solver found a solution. All constraints and optimality conditions are satisfied.</t>
        </r>
      </text>
    </comment>
    <comment ref="P75" authorId="0" shapeId="0" xr:uid="{14D9DA22-65BA-4D58-9588-B572B2CB3E7C}">
      <text>
        <r>
          <rPr>
            <sz val="9"/>
            <color indexed="81"/>
            <rFont val="Tahoma"/>
            <family val="2"/>
          </rPr>
          <t>Solver found a solution. All constraints and optimality conditions are satisfied.</t>
        </r>
      </text>
    </comment>
    <comment ref="Q75" authorId="0" shapeId="0" xr:uid="{FBE6F969-BA03-4317-94C6-B6326BA8EBB3}">
      <text>
        <r>
          <rPr>
            <sz val="9"/>
            <color indexed="81"/>
            <rFont val="Tahoma"/>
            <family val="2"/>
          </rPr>
          <t>Solver found a solution. All constraints and optimality conditions are satisfied.</t>
        </r>
      </text>
    </comment>
    <comment ref="R75" authorId="0" shapeId="0" xr:uid="{F867211F-B9F0-4574-9A38-844B008B668F}">
      <text>
        <r>
          <rPr>
            <sz val="9"/>
            <color indexed="81"/>
            <rFont val="Tahoma"/>
            <family val="2"/>
          </rPr>
          <t>Solver found a solution. All constraints and optimality conditions are satisfied.</t>
        </r>
      </text>
    </comment>
    <comment ref="S75" authorId="0" shapeId="0" xr:uid="{4B52068D-D397-4CAB-9AC7-946D253CCF30}">
      <text>
        <r>
          <rPr>
            <sz val="9"/>
            <color indexed="81"/>
            <rFont val="Tahoma"/>
            <family val="2"/>
          </rPr>
          <t>Solver found a solution. All constraints and optimality conditions are satisfied.</t>
        </r>
      </text>
    </comment>
    <comment ref="T75" authorId="0" shapeId="0" xr:uid="{B76A6142-1448-4183-8A7C-5BD057968338}">
      <text>
        <r>
          <rPr>
            <sz val="9"/>
            <color indexed="81"/>
            <rFont val="Tahoma"/>
            <family val="2"/>
          </rPr>
          <t>Solver found a solution. All constraints and optimality conditions are satisfied.</t>
        </r>
      </text>
    </comment>
    <comment ref="U75" authorId="0" shapeId="0" xr:uid="{20C23DEA-9B5D-4A08-9378-81D1EBE0C2E5}">
      <text>
        <r>
          <rPr>
            <sz val="9"/>
            <color indexed="81"/>
            <rFont val="Tahoma"/>
            <family val="2"/>
          </rPr>
          <t>Solver found a solution. All constraints and optimality conditions are satisfied.</t>
        </r>
      </text>
    </comment>
    <comment ref="V75" authorId="0" shapeId="0" xr:uid="{210A0185-1A58-41DA-B30A-4F4224BEEB3F}">
      <text>
        <r>
          <rPr>
            <sz val="9"/>
            <color indexed="81"/>
            <rFont val="Tahoma"/>
            <family val="2"/>
          </rPr>
          <t>Solver found a solution. All constraints and optimality conditions are satisfied.</t>
        </r>
      </text>
    </comment>
    <comment ref="B76" authorId="0" shapeId="0" xr:uid="{10DE8B6C-A0E3-4A2E-800B-0F2C3B242C5A}">
      <text>
        <r>
          <rPr>
            <sz val="9"/>
            <color indexed="81"/>
            <rFont val="Tahoma"/>
            <family val="2"/>
          </rPr>
          <t>Solver found a solution. All constraints and optimality conditions are satisfied.</t>
        </r>
      </text>
    </comment>
    <comment ref="C76" authorId="0" shapeId="0" xr:uid="{0C38537A-38B9-478E-B349-45CE729A8208}">
      <text>
        <r>
          <rPr>
            <sz val="9"/>
            <color indexed="81"/>
            <rFont val="Tahoma"/>
            <family val="2"/>
          </rPr>
          <t>Solver found a solution. All constraints and optimality conditions are satisfied.</t>
        </r>
      </text>
    </comment>
    <comment ref="D76" authorId="0" shapeId="0" xr:uid="{04485957-4EE6-474F-B361-EB279F6A9853}">
      <text>
        <r>
          <rPr>
            <sz val="9"/>
            <color indexed="81"/>
            <rFont val="Tahoma"/>
            <family val="2"/>
          </rPr>
          <t>Solver found a solution. All constraints and optimality conditions are satisfied.</t>
        </r>
      </text>
    </comment>
    <comment ref="E76" authorId="0" shapeId="0" xr:uid="{8E588A2B-DE23-4161-823B-CBC749C568F3}">
      <text>
        <r>
          <rPr>
            <sz val="9"/>
            <color indexed="81"/>
            <rFont val="Tahoma"/>
            <family val="2"/>
          </rPr>
          <t>Solver found a solution. All constraints and optimality conditions are satisfied.</t>
        </r>
      </text>
    </comment>
    <comment ref="F76" authorId="0" shapeId="0" xr:uid="{3D067764-7A86-4304-9D9D-51786ABB7EA6}">
      <text>
        <r>
          <rPr>
            <sz val="9"/>
            <color indexed="81"/>
            <rFont val="Tahoma"/>
            <family val="2"/>
          </rPr>
          <t>Solver found a solution. All constraints and optimality conditions are satisfied.</t>
        </r>
      </text>
    </comment>
    <comment ref="G76" authorId="0" shapeId="0" xr:uid="{90D4EBA3-FD6A-4FF6-A9B0-3D4223E8187D}">
      <text>
        <r>
          <rPr>
            <sz val="9"/>
            <color indexed="81"/>
            <rFont val="Tahoma"/>
            <family val="2"/>
          </rPr>
          <t>Solver found a solution. All constraints and optimality conditions are satisfied.</t>
        </r>
      </text>
    </comment>
    <comment ref="H76" authorId="0" shapeId="0" xr:uid="{82B22050-888D-4308-B1E1-FE2157F00AF8}">
      <text>
        <r>
          <rPr>
            <sz val="9"/>
            <color indexed="81"/>
            <rFont val="Tahoma"/>
            <family val="2"/>
          </rPr>
          <t>Solver found a solution. All constraints and optimality conditions are satisfied.</t>
        </r>
      </text>
    </comment>
    <comment ref="I76" authorId="0" shapeId="0" xr:uid="{1DF465EE-32F7-4BF4-90AD-DEA49A2ADA47}">
      <text>
        <r>
          <rPr>
            <sz val="9"/>
            <color indexed="81"/>
            <rFont val="Tahoma"/>
            <family val="2"/>
          </rPr>
          <t>Solver found a solution. All constraints and optimality conditions are satisfied.</t>
        </r>
      </text>
    </comment>
    <comment ref="J76" authorId="0" shapeId="0" xr:uid="{BCCB10AC-DE80-4006-9A29-2CB887AF9AC8}">
      <text>
        <r>
          <rPr>
            <sz val="9"/>
            <color indexed="81"/>
            <rFont val="Tahoma"/>
            <family val="2"/>
          </rPr>
          <t>Solver found a solution. All constraints and optimality conditions are satisfied.</t>
        </r>
      </text>
    </comment>
    <comment ref="K76" authorId="0" shapeId="0" xr:uid="{688D7086-55E1-470A-861E-8F4B7CBA0A45}">
      <text>
        <r>
          <rPr>
            <sz val="9"/>
            <color indexed="81"/>
            <rFont val="Tahoma"/>
            <family val="2"/>
          </rPr>
          <t>Solver found a solution. All constraints and optimality conditions are satisfied.</t>
        </r>
      </text>
    </comment>
    <comment ref="L76" authorId="0" shapeId="0" xr:uid="{FE0F33F6-C6D9-42CC-BD6F-CAF1F32C3C61}">
      <text>
        <r>
          <rPr>
            <sz val="9"/>
            <color indexed="81"/>
            <rFont val="Tahoma"/>
            <family val="2"/>
          </rPr>
          <t>Solver found a solution. All constraints and optimality conditions are satisfied.</t>
        </r>
      </text>
    </comment>
    <comment ref="M76" authorId="0" shapeId="0" xr:uid="{C69670C7-B48D-41AA-8B24-200A05C77A28}">
      <text>
        <r>
          <rPr>
            <sz val="9"/>
            <color indexed="81"/>
            <rFont val="Tahoma"/>
            <family val="2"/>
          </rPr>
          <t>Solver found a solution. All constraints and optimality conditions are satisfied.</t>
        </r>
      </text>
    </comment>
    <comment ref="N76" authorId="0" shapeId="0" xr:uid="{4035789D-A1BF-44ED-949F-3F3E648BB1E5}">
      <text>
        <r>
          <rPr>
            <sz val="9"/>
            <color indexed="81"/>
            <rFont val="Tahoma"/>
            <family val="2"/>
          </rPr>
          <t>Solver found a solution. All constraints and optimality conditions are satisfied.</t>
        </r>
      </text>
    </comment>
    <comment ref="O76" authorId="0" shapeId="0" xr:uid="{5F118A79-F439-459B-8B77-E755BE378F54}">
      <text>
        <r>
          <rPr>
            <sz val="9"/>
            <color indexed="81"/>
            <rFont val="Tahoma"/>
            <family val="2"/>
          </rPr>
          <t>Solver found a solution. All constraints and optimality conditions are satisfied.</t>
        </r>
      </text>
    </comment>
    <comment ref="P76" authorId="0" shapeId="0" xr:uid="{023B795C-F6AD-444A-9B1A-A27566B3E15B}">
      <text>
        <r>
          <rPr>
            <sz val="9"/>
            <color indexed="81"/>
            <rFont val="Tahoma"/>
            <family val="2"/>
          </rPr>
          <t>Solver found a solution. All constraints and optimality conditions are satisfied.</t>
        </r>
      </text>
    </comment>
    <comment ref="Q76" authorId="0" shapeId="0" xr:uid="{4268017E-7D10-422B-A316-E42032B26092}">
      <text>
        <r>
          <rPr>
            <sz val="9"/>
            <color indexed="81"/>
            <rFont val="Tahoma"/>
            <family val="2"/>
          </rPr>
          <t>Solver found a solution. All constraints and optimality conditions are satisfied.</t>
        </r>
      </text>
    </comment>
    <comment ref="R76" authorId="0" shapeId="0" xr:uid="{14E98BFB-956D-4BC0-BEEB-040C934131AE}">
      <text>
        <r>
          <rPr>
            <sz val="9"/>
            <color indexed="81"/>
            <rFont val="Tahoma"/>
            <family val="2"/>
          </rPr>
          <t>Solver found a solution. All constraints and optimality conditions are satisfied.</t>
        </r>
      </text>
    </comment>
    <comment ref="S76" authorId="0" shapeId="0" xr:uid="{7D2393E5-FBA9-419C-A29A-80626A900D27}">
      <text>
        <r>
          <rPr>
            <sz val="9"/>
            <color indexed="81"/>
            <rFont val="Tahoma"/>
            <family val="2"/>
          </rPr>
          <t>Solver found a solution. All constraints and optimality conditions are satisfied.</t>
        </r>
      </text>
    </comment>
    <comment ref="T76" authorId="0" shapeId="0" xr:uid="{9C9E1898-9BD9-4DCC-992B-9B0F8868E7BB}">
      <text>
        <r>
          <rPr>
            <sz val="9"/>
            <color indexed="81"/>
            <rFont val="Tahoma"/>
            <family val="2"/>
          </rPr>
          <t>Solver found a solution. All constraints and optimality conditions are satisfied.</t>
        </r>
      </text>
    </comment>
    <comment ref="U76" authorId="0" shapeId="0" xr:uid="{7B9D8AED-1BDF-492E-8C1A-D61B796D23B5}">
      <text>
        <r>
          <rPr>
            <sz val="9"/>
            <color indexed="81"/>
            <rFont val="Tahoma"/>
            <family val="2"/>
          </rPr>
          <t>Solver found a solution. All constraints and optimality conditions are satisfied.</t>
        </r>
      </text>
    </comment>
    <comment ref="V76" authorId="0" shapeId="0" xr:uid="{51B17262-568F-4877-A4AE-0CB76E211070}">
      <text>
        <r>
          <rPr>
            <sz val="9"/>
            <color indexed="81"/>
            <rFont val="Tahoma"/>
            <family val="2"/>
          </rPr>
          <t>Solver found a solution. All constraints and optimality conditions are satisfied.</t>
        </r>
      </text>
    </comment>
    <comment ref="B77" authorId="0" shapeId="0" xr:uid="{4810A30D-9081-4469-B262-4DCE9003F7D7}">
      <text>
        <r>
          <rPr>
            <sz val="9"/>
            <color indexed="81"/>
            <rFont val="Tahoma"/>
            <family val="2"/>
          </rPr>
          <t>Solver found a solution. All constraints and optimality conditions are satisfied.</t>
        </r>
      </text>
    </comment>
    <comment ref="C77" authorId="0" shapeId="0" xr:uid="{58505C46-08FB-4C1E-80E4-91F3DEE55888}">
      <text>
        <r>
          <rPr>
            <sz val="9"/>
            <color indexed="81"/>
            <rFont val="Tahoma"/>
            <family val="2"/>
          </rPr>
          <t>Solver found a solution. All constraints and optimality conditions are satisfied.</t>
        </r>
      </text>
    </comment>
    <comment ref="D77" authorId="0" shapeId="0" xr:uid="{4C19903D-C536-4AFA-8576-7EA9A4543F35}">
      <text>
        <r>
          <rPr>
            <sz val="9"/>
            <color indexed="81"/>
            <rFont val="Tahoma"/>
            <family val="2"/>
          </rPr>
          <t>Solver found a solution. All constraints and optimality conditions are satisfied.</t>
        </r>
      </text>
    </comment>
    <comment ref="E77" authorId="0" shapeId="0" xr:uid="{E4D18E86-1A7F-47B8-A59F-703BBC7C7523}">
      <text>
        <r>
          <rPr>
            <sz val="9"/>
            <color indexed="81"/>
            <rFont val="Tahoma"/>
            <family val="2"/>
          </rPr>
          <t>Solver found a solution. All constraints and optimality conditions are satisfied.</t>
        </r>
      </text>
    </comment>
    <comment ref="F77" authorId="0" shapeId="0" xr:uid="{9097C2C7-44BC-40F3-9183-106350F965D8}">
      <text>
        <r>
          <rPr>
            <sz val="9"/>
            <color indexed="81"/>
            <rFont val="Tahoma"/>
            <family val="2"/>
          </rPr>
          <t>Solver found a solution. All constraints and optimality conditions are satisfied.</t>
        </r>
      </text>
    </comment>
    <comment ref="G77" authorId="0" shapeId="0" xr:uid="{075EBB22-7624-450A-8FE6-B4CED9E509EF}">
      <text>
        <r>
          <rPr>
            <sz val="9"/>
            <color indexed="81"/>
            <rFont val="Tahoma"/>
            <family val="2"/>
          </rPr>
          <t>Solver found a solution. All constraints and optimality conditions are satisfied.</t>
        </r>
      </text>
    </comment>
    <comment ref="H77" authorId="0" shapeId="0" xr:uid="{80CABBC8-4CEB-4468-97F3-5BC2022CB6B9}">
      <text>
        <r>
          <rPr>
            <sz val="9"/>
            <color indexed="81"/>
            <rFont val="Tahoma"/>
            <family val="2"/>
          </rPr>
          <t>Solver found a solution. All constraints and optimality conditions are satisfied.</t>
        </r>
      </text>
    </comment>
    <comment ref="I77" authorId="0" shapeId="0" xr:uid="{2FB0E2F3-CB15-4A97-8405-5F8B81417F5A}">
      <text>
        <r>
          <rPr>
            <sz val="9"/>
            <color indexed="81"/>
            <rFont val="Tahoma"/>
            <family val="2"/>
          </rPr>
          <t>Solver found a solution. All constraints and optimality conditions are satisfied.</t>
        </r>
      </text>
    </comment>
    <comment ref="J77" authorId="0" shapeId="0" xr:uid="{E4DA9987-7D68-4783-B2CC-FC55E9A871B0}">
      <text>
        <r>
          <rPr>
            <sz val="9"/>
            <color indexed="81"/>
            <rFont val="Tahoma"/>
            <family val="2"/>
          </rPr>
          <t>Solver found a solution. All constraints and optimality conditions are satisfied.</t>
        </r>
      </text>
    </comment>
    <comment ref="K77" authorId="0" shapeId="0" xr:uid="{E0D84C7A-6930-4FF8-9667-8E138970D36B}">
      <text>
        <r>
          <rPr>
            <sz val="9"/>
            <color indexed="81"/>
            <rFont val="Tahoma"/>
            <family val="2"/>
          </rPr>
          <t>Solver found a solution. All constraints and optimality conditions are satisfied.</t>
        </r>
      </text>
    </comment>
    <comment ref="L77" authorId="0" shapeId="0" xr:uid="{FBB8C43C-9AE9-423E-9B65-0D87EB4ED840}">
      <text>
        <r>
          <rPr>
            <sz val="9"/>
            <color indexed="81"/>
            <rFont val="Tahoma"/>
            <family val="2"/>
          </rPr>
          <t>Solver found a solution. All constraints and optimality conditions are satisfied.</t>
        </r>
      </text>
    </comment>
    <comment ref="M77" authorId="0" shapeId="0" xr:uid="{7491A36A-B924-4BD3-AFA6-3C0453DF3FCF}">
      <text>
        <r>
          <rPr>
            <sz val="9"/>
            <color indexed="81"/>
            <rFont val="Tahoma"/>
            <family val="2"/>
          </rPr>
          <t>Solver found a solution. All constraints and optimality conditions are satisfied.</t>
        </r>
      </text>
    </comment>
    <comment ref="N77" authorId="0" shapeId="0" xr:uid="{EBFD3DAA-468D-48E8-8C8B-D6C35CD85373}">
      <text>
        <r>
          <rPr>
            <sz val="9"/>
            <color indexed="81"/>
            <rFont val="Tahoma"/>
            <family val="2"/>
          </rPr>
          <t>Solver found a solution. All constraints and optimality conditions are satisfied.</t>
        </r>
      </text>
    </comment>
    <comment ref="O77" authorId="0" shapeId="0" xr:uid="{A628C93C-DC89-4037-9F04-AEE767378CAB}">
      <text>
        <r>
          <rPr>
            <sz val="9"/>
            <color indexed="81"/>
            <rFont val="Tahoma"/>
            <family val="2"/>
          </rPr>
          <t>Solver found a solution. All constraints and optimality conditions are satisfied.</t>
        </r>
      </text>
    </comment>
    <comment ref="P77" authorId="0" shapeId="0" xr:uid="{C13A337F-6B35-4AF0-A918-4DB88E1E5D2D}">
      <text>
        <r>
          <rPr>
            <sz val="9"/>
            <color indexed="81"/>
            <rFont val="Tahoma"/>
            <family val="2"/>
          </rPr>
          <t>Solver found a solution. All constraints and optimality conditions are satisfied.</t>
        </r>
      </text>
    </comment>
    <comment ref="Q77" authorId="0" shapeId="0" xr:uid="{EC7835A4-733B-4369-8661-9291F2702472}">
      <text>
        <r>
          <rPr>
            <sz val="9"/>
            <color indexed="81"/>
            <rFont val="Tahoma"/>
            <family val="2"/>
          </rPr>
          <t>Solver found a solution. All constraints and optimality conditions are satisfied.</t>
        </r>
      </text>
    </comment>
    <comment ref="R77" authorId="0" shapeId="0" xr:uid="{393BBB48-41DD-404F-BE2F-93F4769F1872}">
      <text>
        <r>
          <rPr>
            <sz val="9"/>
            <color indexed="81"/>
            <rFont val="Tahoma"/>
            <family val="2"/>
          </rPr>
          <t>Solver found a solution. All constraints and optimality conditions are satisfied.</t>
        </r>
      </text>
    </comment>
    <comment ref="S77" authorId="0" shapeId="0" xr:uid="{58F62527-B6A0-4E11-BA02-914E1C0CEA3C}">
      <text>
        <r>
          <rPr>
            <sz val="9"/>
            <color indexed="81"/>
            <rFont val="Tahoma"/>
            <family val="2"/>
          </rPr>
          <t>Solver found a solution. All constraints and optimality conditions are satisfied.</t>
        </r>
      </text>
    </comment>
    <comment ref="T77" authorId="0" shapeId="0" xr:uid="{D71D811F-3785-4F82-ADFE-671E4276FF13}">
      <text>
        <r>
          <rPr>
            <sz val="9"/>
            <color indexed="81"/>
            <rFont val="Tahoma"/>
            <family val="2"/>
          </rPr>
          <t>Solver found a solution. All constraints and optimality conditions are satisfied.</t>
        </r>
      </text>
    </comment>
    <comment ref="U77" authorId="0" shapeId="0" xr:uid="{C8E2D6FF-D018-411E-BF5E-F4697FE96069}">
      <text>
        <r>
          <rPr>
            <sz val="9"/>
            <color indexed="81"/>
            <rFont val="Tahoma"/>
            <family val="2"/>
          </rPr>
          <t>Solver found a solution. All constraints and optimality conditions are satisfied.</t>
        </r>
      </text>
    </comment>
    <comment ref="V77" authorId="0" shapeId="0" xr:uid="{4F4FAD92-BB8A-4691-A4F1-674FA4AD8E45}">
      <text>
        <r>
          <rPr>
            <sz val="9"/>
            <color indexed="81"/>
            <rFont val="Tahoma"/>
            <family val="2"/>
          </rPr>
          <t>Solver found a solution. All constraints and optimality conditions are satisfied.</t>
        </r>
      </text>
    </comment>
    <comment ref="B78" authorId="0" shapeId="0" xr:uid="{156CD754-ABF4-412A-84BD-4F20B3E798E4}">
      <text>
        <r>
          <rPr>
            <sz val="9"/>
            <color indexed="81"/>
            <rFont val="Tahoma"/>
            <family val="2"/>
          </rPr>
          <t>Solver found a solution. All constraints and optimality conditions are satisfied.</t>
        </r>
      </text>
    </comment>
    <comment ref="C78" authorId="0" shapeId="0" xr:uid="{73D54F05-C18A-4DD9-901E-172D8E652367}">
      <text>
        <r>
          <rPr>
            <sz val="9"/>
            <color indexed="81"/>
            <rFont val="Tahoma"/>
            <family val="2"/>
          </rPr>
          <t>Solver found a solution. All constraints and optimality conditions are satisfied.</t>
        </r>
      </text>
    </comment>
    <comment ref="D78" authorId="0" shapeId="0" xr:uid="{13E712C7-6E9A-4265-B580-14CD6B107EB4}">
      <text>
        <r>
          <rPr>
            <sz val="9"/>
            <color indexed="81"/>
            <rFont val="Tahoma"/>
            <family val="2"/>
          </rPr>
          <t>Solver found a solution. All constraints and optimality conditions are satisfied.</t>
        </r>
      </text>
    </comment>
    <comment ref="E78" authorId="0" shapeId="0" xr:uid="{2E77516B-2C6C-4430-AF44-E7D3FFE03CD4}">
      <text>
        <r>
          <rPr>
            <sz val="9"/>
            <color indexed="81"/>
            <rFont val="Tahoma"/>
            <family val="2"/>
          </rPr>
          <t>Solver found a solution. All constraints and optimality conditions are satisfied.</t>
        </r>
      </text>
    </comment>
    <comment ref="F78" authorId="0" shapeId="0" xr:uid="{A58972CD-8CD5-4A55-96E2-0EDA3F863D6D}">
      <text>
        <r>
          <rPr>
            <sz val="9"/>
            <color indexed="81"/>
            <rFont val="Tahoma"/>
            <family val="2"/>
          </rPr>
          <t>Solver found a solution. All constraints and optimality conditions are satisfied.</t>
        </r>
      </text>
    </comment>
    <comment ref="G78" authorId="0" shapeId="0" xr:uid="{55D2C913-0995-44B2-BA07-F12750D0FF45}">
      <text>
        <r>
          <rPr>
            <sz val="9"/>
            <color indexed="81"/>
            <rFont val="Tahoma"/>
            <family val="2"/>
          </rPr>
          <t>Solver found a solution. All constraints and optimality conditions are satisfied.</t>
        </r>
      </text>
    </comment>
    <comment ref="H78" authorId="0" shapeId="0" xr:uid="{58407318-D712-412A-A823-7A573DAD81DE}">
      <text>
        <r>
          <rPr>
            <sz val="9"/>
            <color indexed="81"/>
            <rFont val="Tahoma"/>
            <family val="2"/>
          </rPr>
          <t>Solver found a solution. All constraints and optimality conditions are satisfied.</t>
        </r>
      </text>
    </comment>
    <comment ref="I78" authorId="0" shapeId="0" xr:uid="{E7157CA3-66B7-4067-95F1-E9F1AB9BB590}">
      <text>
        <r>
          <rPr>
            <sz val="9"/>
            <color indexed="81"/>
            <rFont val="Tahoma"/>
            <family val="2"/>
          </rPr>
          <t>Solver found a solution. All constraints and optimality conditions are satisfied.</t>
        </r>
      </text>
    </comment>
    <comment ref="J78" authorId="0" shapeId="0" xr:uid="{5AD7B6BB-5958-4BFD-AE28-EF0C7937B4A4}">
      <text>
        <r>
          <rPr>
            <sz val="9"/>
            <color indexed="81"/>
            <rFont val="Tahoma"/>
            <family val="2"/>
          </rPr>
          <t>Solver found a solution. All constraints and optimality conditions are satisfied.</t>
        </r>
      </text>
    </comment>
    <comment ref="K78" authorId="0" shapeId="0" xr:uid="{D4BEEF70-92FD-46F3-B272-889BECDF3DD6}">
      <text>
        <r>
          <rPr>
            <sz val="9"/>
            <color indexed="81"/>
            <rFont val="Tahoma"/>
            <family val="2"/>
          </rPr>
          <t>Solver found a solution. All constraints and optimality conditions are satisfied.</t>
        </r>
      </text>
    </comment>
    <comment ref="L78" authorId="0" shapeId="0" xr:uid="{B106BE0A-1BA8-4A31-BF87-3D57458A188A}">
      <text>
        <r>
          <rPr>
            <sz val="9"/>
            <color indexed="81"/>
            <rFont val="Tahoma"/>
            <family val="2"/>
          </rPr>
          <t>Solver found a solution. All constraints and optimality conditions are satisfied.</t>
        </r>
      </text>
    </comment>
    <comment ref="M78" authorId="0" shapeId="0" xr:uid="{27FF7755-8897-4240-A9CF-452B0871F105}">
      <text>
        <r>
          <rPr>
            <sz val="9"/>
            <color indexed="81"/>
            <rFont val="Tahoma"/>
            <family val="2"/>
          </rPr>
          <t>Solver found a solution. All constraints and optimality conditions are satisfied.</t>
        </r>
      </text>
    </comment>
    <comment ref="N78" authorId="0" shapeId="0" xr:uid="{3FD880FE-CAB7-416B-A8A2-1DA27593A169}">
      <text>
        <r>
          <rPr>
            <sz val="9"/>
            <color indexed="81"/>
            <rFont val="Tahoma"/>
            <family val="2"/>
          </rPr>
          <t>Solver found a solution. All constraints and optimality conditions are satisfied.</t>
        </r>
      </text>
    </comment>
    <comment ref="O78" authorId="0" shapeId="0" xr:uid="{8F6E156E-3728-41C5-B28B-6AADC5C08054}">
      <text>
        <r>
          <rPr>
            <sz val="9"/>
            <color indexed="81"/>
            <rFont val="Tahoma"/>
            <family val="2"/>
          </rPr>
          <t>Solver found a solution. All constraints and optimality conditions are satisfied.</t>
        </r>
      </text>
    </comment>
    <comment ref="P78" authorId="0" shapeId="0" xr:uid="{115E4C68-4DA5-4A63-A6E3-C4CA67719525}">
      <text>
        <r>
          <rPr>
            <sz val="9"/>
            <color indexed="81"/>
            <rFont val="Tahoma"/>
            <family val="2"/>
          </rPr>
          <t>Solver found a solution. All constraints and optimality conditions are satisfied.</t>
        </r>
      </text>
    </comment>
    <comment ref="Q78" authorId="0" shapeId="0" xr:uid="{B7EC4D03-28D6-4C9B-A31F-3B3DC5B156A5}">
      <text>
        <r>
          <rPr>
            <sz val="9"/>
            <color indexed="81"/>
            <rFont val="Tahoma"/>
            <family val="2"/>
          </rPr>
          <t>Solver found a solution. All constraints and optimality conditions are satisfied.</t>
        </r>
      </text>
    </comment>
    <comment ref="R78" authorId="0" shapeId="0" xr:uid="{F1A37F38-EA01-46FA-A637-15D92C374254}">
      <text>
        <r>
          <rPr>
            <sz val="9"/>
            <color indexed="81"/>
            <rFont val="Tahoma"/>
            <family val="2"/>
          </rPr>
          <t>Solver found a solution. All constraints and optimality conditions are satisfied.</t>
        </r>
      </text>
    </comment>
    <comment ref="S78" authorId="0" shapeId="0" xr:uid="{7E416846-6B63-424C-BC9E-67C1EECB2730}">
      <text>
        <r>
          <rPr>
            <sz val="9"/>
            <color indexed="81"/>
            <rFont val="Tahoma"/>
            <family val="2"/>
          </rPr>
          <t>Solver found a solution. All constraints and optimality conditions are satisfied.</t>
        </r>
      </text>
    </comment>
    <comment ref="T78" authorId="0" shapeId="0" xr:uid="{603A65DF-D759-4215-BE7E-08FE601DE503}">
      <text>
        <r>
          <rPr>
            <sz val="9"/>
            <color indexed="81"/>
            <rFont val="Tahoma"/>
            <family val="2"/>
          </rPr>
          <t>Solver found a solution. All constraints and optimality conditions are satisfied.</t>
        </r>
      </text>
    </comment>
    <comment ref="U78" authorId="0" shapeId="0" xr:uid="{DB47546B-88E7-404A-8767-A432D9C03043}">
      <text>
        <r>
          <rPr>
            <sz val="9"/>
            <color indexed="81"/>
            <rFont val="Tahoma"/>
            <family val="2"/>
          </rPr>
          <t>Solver found a solution. All constraints and optimality conditions are satisfied.</t>
        </r>
      </text>
    </comment>
    <comment ref="V78" authorId="0" shapeId="0" xr:uid="{6E35FCF6-C70F-4E2A-AF8E-F77237D25682}">
      <text>
        <r>
          <rPr>
            <sz val="9"/>
            <color indexed="81"/>
            <rFont val="Tahoma"/>
            <family val="2"/>
          </rPr>
          <t>Solver found a solution. All constraints and optimality conditions are satisfied.</t>
        </r>
      </text>
    </comment>
    <comment ref="B79" authorId="0" shapeId="0" xr:uid="{D042C256-DC76-4C23-9657-C5EB5C338909}">
      <text>
        <r>
          <rPr>
            <sz val="9"/>
            <color indexed="81"/>
            <rFont val="Tahoma"/>
            <family val="2"/>
          </rPr>
          <t>Solver found a solution. All constraints and optimality conditions are satisfied.</t>
        </r>
      </text>
    </comment>
    <comment ref="C79" authorId="0" shapeId="0" xr:uid="{0D384061-56FB-4517-A9FC-F844D2AA6ABB}">
      <text>
        <r>
          <rPr>
            <sz val="9"/>
            <color indexed="81"/>
            <rFont val="Tahoma"/>
            <family val="2"/>
          </rPr>
          <t>Solver found a solution. All constraints and optimality conditions are satisfied.</t>
        </r>
      </text>
    </comment>
    <comment ref="D79" authorId="0" shapeId="0" xr:uid="{8EF71952-B192-448B-B1E4-71D9FAFEED70}">
      <text>
        <r>
          <rPr>
            <sz val="9"/>
            <color indexed="81"/>
            <rFont val="Tahoma"/>
            <family val="2"/>
          </rPr>
          <t>Solver found a solution. All constraints and optimality conditions are satisfied.</t>
        </r>
      </text>
    </comment>
    <comment ref="E79" authorId="0" shapeId="0" xr:uid="{30F02034-A62C-4A0F-B388-0CADC71165A0}">
      <text>
        <r>
          <rPr>
            <sz val="9"/>
            <color indexed="81"/>
            <rFont val="Tahoma"/>
            <family val="2"/>
          </rPr>
          <t>Solver found a solution. All constraints and optimality conditions are satisfied.</t>
        </r>
      </text>
    </comment>
    <comment ref="F79" authorId="0" shapeId="0" xr:uid="{A07C71EB-B7AC-45E7-8F1C-9BAAB0AC5F62}">
      <text>
        <r>
          <rPr>
            <sz val="9"/>
            <color indexed="81"/>
            <rFont val="Tahoma"/>
            <family val="2"/>
          </rPr>
          <t>Solver found a solution. All constraints and optimality conditions are satisfied.</t>
        </r>
      </text>
    </comment>
    <comment ref="G79" authorId="0" shapeId="0" xr:uid="{996BF446-5EA3-4A35-BE88-763EBDBCA452}">
      <text>
        <r>
          <rPr>
            <sz val="9"/>
            <color indexed="81"/>
            <rFont val="Tahoma"/>
            <family val="2"/>
          </rPr>
          <t>Solver found a solution. All constraints and optimality conditions are satisfied.</t>
        </r>
      </text>
    </comment>
    <comment ref="H79" authorId="0" shapeId="0" xr:uid="{BA11FE24-EC86-420B-AC10-5769763850F3}">
      <text>
        <r>
          <rPr>
            <sz val="9"/>
            <color indexed="81"/>
            <rFont val="Tahoma"/>
            <family val="2"/>
          </rPr>
          <t>Solver found a solution. All constraints and optimality conditions are satisfied.</t>
        </r>
      </text>
    </comment>
    <comment ref="I79" authorId="0" shapeId="0" xr:uid="{921B712A-A160-4D1E-9DA8-27BDB606F72A}">
      <text>
        <r>
          <rPr>
            <sz val="9"/>
            <color indexed="81"/>
            <rFont val="Tahoma"/>
            <family val="2"/>
          </rPr>
          <t>Solver found a solution. All constraints and optimality conditions are satisfied.</t>
        </r>
      </text>
    </comment>
    <comment ref="J79" authorId="0" shapeId="0" xr:uid="{B4E210F0-A0C4-4AD6-9F66-0E6F37537A9F}">
      <text>
        <r>
          <rPr>
            <sz val="9"/>
            <color indexed="81"/>
            <rFont val="Tahoma"/>
            <family val="2"/>
          </rPr>
          <t>Solver found a solution. All constraints and optimality conditions are satisfied.</t>
        </r>
      </text>
    </comment>
    <comment ref="K79" authorId="0" shapeId="0" xr:uid="{1D562E6A-2FEF-40C4-B31A-E87FCCBF56C3}">
      <text>
        <r>
          <rPr>
            <sz val="9"/>
            <color indexed="81"/>
            <rFont val="Tahoma"/>
            <family val="2"/>
          </rPr>
          <t>Solver found a solution. All constraints and optimality conditions are satisfied.</t>
        </r>
      </text>
    </comment>
    <comment ref="L79" authorId="0" shapeId="0" xr:uid="{6805D6D6-6BA0-470D-893F-D8DDC99374A3}">
      <text>
        <r>
          <rPr>
            <sz val="9"/>
            <color indexed="81"/>
            <rFont val="Tahoma"/>
            <family val="2"/>
          </rPr>
          <t>Solver found a solution. All constraints and optimality conditions are satisfied.</t>
        </r>
      </text>
    </comment>
    <comment ref="M79" authorId="0" shapeId="0" xr:uid="{DD33E6C2-8E69-48EF-9940-0C780ADE1E4B}">
      <text>
        <r>
          <rPr>
            <sz val="9"/>
            <color indexed="81"/>
            <rFont val="Tahoma"/>
            <family val="2"/>
          </rPr>
          <t>Solver found a solution. All constraints and optimality conditions are satisfied.</t>
        </r>
      </text>
    </comment>
    <comment ref="N79" authorId="0" shapeId="0" xr:uid="{140C210A-7F5E-4045-A291-77EE15BDF5CB}">
      <text>
        <r>
          <rPr>
            <sz val="9"/>
            <color indexed="81"/>
            <rFont val="Tahoma"/>
            <family val="2"/>
          </rPr>
          <t>Solver found a solution. All constraints and optimality conditions are satisfied.</t>
        </r>
      </text>
    </comment>
    <comment ref="O79" authorId="0" shapeId="0" xr:uid="{D1606192-899B-446C-B491-426B00114CC5}">
      <text>
        <r>
          <rPr>
            <sz val="9"/>
            <color indexed="81"/>
            <rFont val="Tahoma"/>
            <family val="2"/>
          </rPr>
          <t>Solver found a solution. All constraints and optimality conditions are satisfied.</t>
        </r>
      </text>
    </comment>
    <comment ref="P79" authorId="0" shapeId="0" xr:uid="{FF441762-BF0C-4DC2-8847-D52A2FAF7337}">
      <text>
        <r>
          <rPr>
            <sz val="9"/>
            <color indexed="81"/>
            <rFont val="Tahoma"/>
            <family val="2"/>
          </rPr>
          <t>Solver found a solution. All constraints and optimality conditions are satisfied.</t>
        </r>
      </text>
    </comment>
    <comment ref="Q79" authorId="0" shapeId="0" xr:uid="{8BD3E7F6-4C53-4C69-A571-49F6F68CB33F}">
      <text>
        <r>
          <rPr>
            <sz val="9"/>
            <color indexed="81"/>
            <rFont val="Tahoma"/>
            <family val="2"/>
          </rPr>
          <t>Solver found a solution. All constraints and optimality conditions are satisfied.</t>
        </r>
      </text>
    </comment>
    <comment ref="R79" authorId="0" shapeId="0" xr:uid="{38CA395B-8A8F-4228-8393-426E423BB497}">
      <text>
        <r>
          <rPr>
            <sz val="9"/>
            <color indexed="81"/>
            <rFont val="Tahoma"/>
            <family val="2"/>
          </rPr>
          <t>Solver found a solution. All constraints and optimality conditions are satisfied.</t>
        </r>
      </text>
    </comment>
    <comment ref="S79" authorId="0" shapeId="0" xr:uid="{7306A014-70BE-4BED-8C76-83F9425F5F67}">
      <text>
        <r>
          <rPr>
            <sz val="9"/>
            <color indexed="81"/>
            <rFont val="Tahoma"/>
            <family val="2"/>
          </rPr>
          <t>Solver found a solution. All constraints and optimality conditions are satisfied.</t>
        </r>
      </text>
    </comment>
    <comment ref="T79" authorId="0" shapeId="0" xr:uid="{27914019-5BCD-49A0-852A-4131A77F79A2}">
      <text>
        <r>
          <rPr>
            <sz val="9"/>
            <color indexed="81"/>
            <rFont val="Tahoma"/>
            <family val="2"/>
          </rPr>
          <t>Solver found a solution. All constraints and optimality conditions are satisfied.</t>
        </r>
      </text>
    </comment>
    <comment ref="U79" authorId="0" shapeId="0" xr:uid="{49DCE6B9-0CFD-40E8-BC17-16BD4DF32B8B}">
      <text>
        <r>
          <rPr>
            <sz val="9"/>
            <color indexed="81"/>
            <rFont val="Tahoma"/>
            <family val="2"/>
          </rPr>
          <t>Solver found a solution. All constraints and optimality conditions are satisfied.</t>
        </r>
      </text>
    </comment>
    <comment ref="V79" authorId="0" shapeId="0" xr:uid="{789EA32F-D3D4-4C12-A409-0146CBA7A720}">
      <text>
        <r>
          <rPr>
            <sz val="9"/>
            <color indexed="81"/>
            <rFont val="Tahoma"/>
            <family val="2"/>
          </rPr>
          <t>Solver found a solution. All constraints and optimality conditions are satisfied.</t>
        </r>
      </text>
    </comment>
    <comment ref="B80" authorId="0" shapeId="0" xr:uid="{1CB89113-E253-4BDF-9964-F5F145DD5740}">
      <text>
        <r>
          <rPr>
            <sz val="9"/>
            <color indexed="81"/>
            <rFont val="Tahoma"/>
            <family val="2"/>
          </rPr>
          <t>Solver found an integer solution within tolerance. All constraints are satisfied.</t>
        </r>
      </text>
    </comment>
    <comment ref="C80" authorId="0" shapeId="0" xr:uid="{5BD353EB-D672-4E7A-B5FD-F0A3F1C0EA46}">
      <text>
        <r>
          <rPr>
            <sz val="9"/>
            <color indexed="81"/>
            <rFont val="Tahoma"/>
            <family val="2"/>
          </rPr>
          <t>Solver found an integer solution within tolerance. All constraints are satisfied.</t>
        </r>
      </text>
    </comment>
    <comment ref="D80" authorId="0" shapeId="0" xr:uid="{DA26AA22-2151-43A8-991C-EE7AF4A0D60D}">
      <text>
        <r>
          <rPr>
            <sz val="9"/>
            <color indexed="81"/>
            <rFont val="Tahoma"/>
            <family val="2"/>
          </rPr>
          <t>Solver found an integer solution within tolerance. All constraints are satisfied.</t>
        </r>
      </text>
    </comment>
    <comment ref="E80" authorId="0" shapeId="0" xr:uid="{3688E32C-56AD-4BE4-9D1A-71816E007F02}">
      <text>
        <r>
          <rPr>
            <sz val="9"/>
            <color indexed="81"/>
            <rFont val="Tahoma"/>
            <family val="2"/>
          </rPr>
          <t>Solver found an integer solution within tolerance. All constraints are satisfied.</t>
        </r>
      </text>
    </comment>
    <comment ref="F80" authorId="0" shapeId="0" xr:uid="{D4F0B8F7-6C9E-4E0A-9721-C0718126A53D}">
      <text>
        <r>
          <rPr>
            <sz val="9"/>
            <color indexed="81"/>
            <rFont val="Tahoma"/>
            <family val="2"/>
          </rPr>
          <t>Solver found a solution. All constraints and optimality conditions are satisfied.</t>
        </r>
      </text>
    </comment>
    <comment ref="G80" authorId="0" shapeId="0" xr:uid="{3D9B15D8-1A8B-4316-ACC4-B25AF225EF79}">
      <text>
        <r>
          <rPr>
            <sz val="9"/>
            <color indexed="81"/>
            <rFont val="Tahoma"/>
            <family val="2"/>
          </rPr>
          <t>Solver found a solution. All constraints and optimality conditions are satisfied.</t>
        </r>
      </text>
    </comment>
    <comment ref="H80" authorId="0" shapeId="0" xr:uid="{7AF1A956-CE75-47A9-96B9-1E2947366982}">
      <text>
        <r>
          <rPr>
            <sz val="9"/>
            <color indexed="81"/>
            <rFont val="Tahoma"/>
            <family val="2"/>
          </rPr>
          <t>Solver found a solution. All constraints and optimality conditions are satisfied.</t>
        </r>
      </text>
    </comment>
    <comment ref="I80" authorId="0" shapeId="0" xr:uid="{BA22BA02-5CC2-4C76-9348-7049FDDAC8B4}">
      <text>
        <r>
          <rPr>
            <sz val="9"/>
            <color indexed="81"/>
            <rFont val="Tahoma"/>
            <family val="2"/>
          </rPr>
          <t>Solver found a solution. All constraints and optimality conditions are satisfied.</t>
        </r>
      </text>
    </comment>
    <comment ref="J80" authorId="0" shapeId="0" xr:uid="{7AFA6F70-A6D2-431B-92E3-FDDA324838C2}">
      <text>
        <r>
          <rPr>
            <sz val="9"/>
            <color indexed="81"/>
            <rFont val="Tahoma"/>
            <family val="2"/>
          </rPr>
          <t>Solver found a solution. All constraints and optimality conditions are satisfied.</t>
        </r>
      </text>
    </comment>
    <comment ref="K80" authorId="0" shapeId="0" xr:uid="{00F7373F-BC0E-4430-A642-283ACD59F33A}">
      <text>
        <r>
          <rPr>
            <sz val="9"/>
            <color indexed="81"/>
            <rFont val="Tahoma"/>
            <family val="2"/>
          </rPr>
          <t>Solver found a solution. All constraints and optimality conditions are satisfied.</t>
        </r>
      </text>
    </comment>
    <comment ref="L80" authorId="0" shapeId="0" xr:uid="{B2C1174E-739A-48EE-B0C5-0637F23A5554}">
      <text>
        <r>
          <rPr>
            <sz val="9"/>
            <color indexed="81"/>
            <rFont val="Tahoma"/>
            <family val="2"/>
          </rPr>
          <t>Solver found a solution. All constraints and optimality conditions are satisfied.</t>
        </r>
      </text>
    </comment>
    <comment ref="M80" authorId="0" shapeId="0" xr:uid="{B21485C5-558B-445F-8F5C-1F11817EA15E}">
      <text>
        <r>
          <rPr>
            <sz val="9"/>
            <color indexed="81"/>
            <rFont val="Tahoma"/>
            <family val="2"/>
          </rPr>
          <t>Solver found a solution. All constraints and optimality conditions are satisfied.</t>
        </r>
      </text>
    </comment>
    <comment ref="N80" authorId="0" shapeId="0" xr:uid="{D22C7FF0-557E-488D-9E05-758B93FA140A}">
      <text>
        <r>
          <rPr>
            <sz val="9"/>
            <color indexed="81"/>
            <rFont val="Tahoma"/>
            <family val="2"/>
          </rPr>
          <t>Solver found a solution. All constraints and optimality conditions are satisfied.</t>
        </r>
      </text>
    </comment>
    <comment ref="O80" authorId="0" shapeId="0" xr:uid="{CF579C76-272C-4285-9ACB-61CDE10D6251}">
      <text>
        <r>
          <rPr>
            <sz val="9"/>
            <color indexed="81"/>
            <rFont val="Tahoma"/>
            <family val="2"/>
          </rPr>
          <t>Solver found a solution. All constraints and optimality conditions are satisfied.</t>
        </r>
      </text>
    </comment>
    <comment ref="P80" authorId="0" shapeId="0" xr:uid="{07F50CBC-7AC2-468D-96E9-2E9AE1246FD4}">
      <text>
        <r>
          <rPr>
            <sz val="9"/>
            <color indexed="81"/>
            <rFont val="Tahoma"/>
            <family val="2"/>
          </rPr>
          <t>Solver found a solution. All constraints and optimality conditions are satisfied.</t>
        </r>
      </text>
    </comment>
    <comment ref="Q80" authorId="0" shapeId="0" xr:uid="{39224686-FD77-47B3-BDFA-E7E2E7F6C024}">
      <text>
        <r>
          <rPr>
            <sz val="9"/>
            <color indexed="81"/>
            <rFont val="Tahoma"/>
            <family val="2"/>
          </rPr>
          <t>Solver found a solution. All constraints and optimality conditions are satisfied.</t>
        </r>
      </text>
    </comment>
    <comment ref="R80" authorId="0" shapeId="0" xr:uid="{F964A949-5BE9-4B64-9281-6AF761CF0390}">
      <text>
        <r>
          <rPr>
            <sz val="9"/>
            <color indexed="81"/>
            <rFont val="Tahoma"/>
            <family val="2"/>
          </rPr>
          <t>Solver found a solution. All constraints and optimality conditions are satisfied.</t>
        </r>
      </text>
    </comment>
    <comment ref="S80" authorId="0" shapeId="0" xr:uid="{BB87E0A8-CA54-43DB-B47D-FF46062CFE31}">
      <text>
        <r>
          <rPr>
            <sz val="9"/>
            <color indexed="81"/>
            <rFont val="Tahoma"/>
            <family val="2"/>
          </rPr>
          <t>Solver found a solution. All constraints and optimality conditions are satisfied.</t>
        </r>
      </text>
    </comment>
    <comment ref="T80" authorId="0" shapeId="0" xr:uid="{20DD4339-1382-4F49-B038-2B03A769003F}">
      <text>
        <r>
          <rPr>
            <sz val="9"/>
            <color indexed="81"/>
            <rFont val="Tahoma"/>
            <family val="2"/>
          </rPr>
          <t>Solver found a solution. All constraints and optimality conditions are satisfied.</t>
        </r>
      </text>
    </comment>
    <comment ref="U80" authorId="0" shapeId="0" xr:uid="{E21F50F3-D8E2-48C8-83CB-F4723F0131E9}">
      <text>
        <r>
          <rPr>
            <sz val="9"/>
            <color indexed="81"/>
            <rFont val="Tahoma"/>
            <family val="2"/>
          </rPr>
          <t>Solver found a solution. All constraints and optimality conditions are satisfied.</t>
        </r>
      </text>
    </comment>
    <comment ref="V80" authorId="0" shapeId="0" xr:uid="{3893A276-BEC9-4E37-9773-AC2928F9B147}">
      <text>
        <r>
          <rPr>
            <sz val="9"/>
            <color indexed="81"/>
            <rFont val="Tahoma"/>
            <family val="2"/>
          </rPr>
          <t>Solver found a solution. All constraints and optimality conditions are satisfied.</t>
        </r>
      </text>
    </comment>
    <comment ref="B81" authorId="0" shapeId="0" xr:uid="{2C48985E-D04E-4EFE-BED7-68AE5BF89B35}">
      <text>
        <r>
          <rPr>
            <sz val="9"/>
            <color indexed="81"/>
            <rFont val="Tahoma"/>
            <family val="2"/>
          </rPr>
          <t>Solver found an integer solution within tolerance. All constraints are satisfied.</t>
        </r>
      </text>
    </comment>
    <comment ref="C81" authorId="0" shapeId="0" xr:uid="{DA6A50C8-8270-42E7-91B5-1823BD1A3417}">
      <text>
        <r>
          <rPr>
            <sz val="9"/>
            <color indexed="81"/>
            <rFont val="Tahoma"/>
            <family val="2"/>
          </rPr>
          <t>Solver found an integer solution within tolerance. All constraints are satisfied.</t>
        </r>
      </text>
    </comment>
    <comment ref="D81" authorId="0" shapeId="0" xr:uid="{226DC2BA-03CB-4FB9-9CAA-CE5EABA8E533}">
      <text>
        <r>
          <rPr>
            <sz val="9"/>
            <color indexed="81"/>
            <rFont val="Tahoma"/>
            <family val="2"/>
          </rPr>
          <t>Solver found an integer solution within tolerance. All constraints are satisfied.</t>
        </r>
      </text>
    </comment>
    <comment ref="E81" authorId="0" shapeId="0" xr:uid="{F37AFE40-7DD6-4FCB-BD01-8595D0F2FA3F}">
      <text>
        <r>
          <rPr>
            <sz val="9"/>
            <color indexed="81"/>
            <rFont val="Tahoma"/>
            <family val="2"/>
          </rPr>
          <t>Solver found an integer solution within tolerance. All constraints are satisfied.</t>
        </r>
      </text>
    </comment>
    <comment ref="F81" authorId="0" shapeId="0" xr:uid="{0EF1C1E6-B2D2-441F-A4B7-7666B4380989}">
      <text>
        <r>
          <rPr>
            <sz val="9"/>
            <color indexed="81"/>
            <rFont val="Tahoma"/>
            <family val="2"/>
          </rPr>
          <t>Solver found a solution. All constraints and optimality conditions are satisfied.</t>
        </r>
      </text>
    </comment>
    <comment ref="G81" authorId="0" shapeId="0" xr:uid="{43392291-0147-49E7-9E02-05B036B0CA1E}">
      <text>
        <r>
          <rPr>
            <sz val="9"/>
            <color indexed="81"/>
            <rFont val="Tahoma"/>
            <family val="2"/>
          </rPr>
          <t>Solver found a solution. All constraints and optimality conditions are satisfied.</t>
        </r>
      </text>
    </comment>
    <comment ref="H81" authorId="0" shapeId="0" xr:uid="{64F21956-392F-42CA-8C24-D4E0634B0357}">
      <text>
        <r>
          <rPr>
            <sz val="9"/>
            <color indexed="81"/>
            <rFont val="Tahoma"/>
            <family val="2"/>
          </rPr>
          <t>Solver found a solution. All constraints and optimality conditions are satisfied.</t>
        </r>
      </text>
    </comment>
    <comment ref="I81" authorId="0" shapeId="0" xr:uid="{D7AE17F0-BAA5-4535-BEFE-FA434E27C3C4}">
      <text>
        <r>
          <rPr>
            <sz val="9"/>
            <color indexed="81"/>
            <rFont val="Tahoma"/>
            <family val="2"/>
          </rPr>
          <t>Solver found a solution. All constraints and optimality conditions are satisfied.</t>
        </r>
      </text>
    </comment>
    <comment ref="J81" authorId="0" shapeId="0" xr:uid="{1CE53CEC-7290-48A1-BC15-1F5FE9713A7A}">
      <text>
        <r>
          <rPr>
            <sz val="9"/>
            <color indexed="81"/>
            <rFont val="Tahoma"/>
            <family val="2"/>
          </rPr>
          <t>Solver found a solution. All constraints and optimality conditions are satisfied.</t>
        </r>
      </text>
    </comment>
    <comment ref="K81" authorId="0" shapeId="0" xr:uid="{1F7B6F91-D840-4311-8F10-CDE7792445C6}">
      <text>
        <r>
          <rPr>
            <sz val="9"/>
            <color indexed="81"/>
            <rFont val="Tahoma"/>
            <family val="2"/>
          </rPr>
          <t>Solver found a solution. All constraints and optimality conditions are satisfied.</t>
        </r>
      </text>
    </comment>
    <comment ref="L81" authorId="0" shapeId="0" xr:uid="{9A6FDA03-3647-46C3-8C3B-B60B65BFA1D1}">
      <text>
        <r>
          <rPr>
            <sz val="9"/>
            <color indexed="81"/>
            <rFont val="Tahoma"/>
            <family val="2"/>
          </rPr>
          <t>Solver found a solution. All constraints and optimality conditions are satisfied.</t>
        </r>
      </text>
    </comment>
    <comment ref="M81" authorId="0" shapeId="0" xr:uid="{6525ABEA-2EA5-4854-B811-4B80D31FD933}">
      <text>
        <r>
          <rPr>
            <sz val="9"/>
            <color indexed="81"/>
            <rFont val="Tahoma"/>
            <family val="2"/>
          </rPr>
          <t>Solver found a solution. All constraints and optimality conditions are satisfied.</t>
        </r>
      </text>
    </comment>
    <comment ref="N81" authorId="0" shapeId="0" xr:uid="{EAF9D498-B4E3-4E32-9CF7-1751E34B1AD0}">
      <text>
        <r>
          <rPr>
            <sz val="9"/>
            <color indexed="81"/>
            <rFont val="Tahoma"/>
            <family val="2"/>
          </rPr>
          <t>Solver found a solution. All constraints and optimality conditions are satisfied.</t>
        </r>
      </text>
    </comment>
    <comment ref="O81" authorId="0" shapeId="0" xr:uid="{D255EB72-14AA-4F94-8045-6D785003D4B8}">
      <text>
        <r>
          <rPr>
            <sz val="9"/>
            <color indexed="81"/>
            <rFont val="Tahoma"/>
            <family val="2"/>
          </rPr>
          <t>Solver found a solution. All constraints and optimality conditions are satisfied.</t>
        </r>
      </text>
    </comment>
    <comment ref="P81" authorId="0" shapeId="0" xr:uid="{9D9FE7A8-658C-4C31-BF60-4624B0A1F2C2}">
      <text>
        <r>
          <rPr>
            <sz val="9"/>
            <color indexed="81"/>
            <rFont val="Tahoma"/>
            <family val="2"/>
          </rPr>
          <t>Solver found a solution. All constraints and optimality conditions are satisfied.</t>
        </r>
      </text>
    </comment>
    <comment ref="Q81" authorId="0" shapeId="0" xr:uid="{76700588-547A-4630-A104-E20F7E763703}">
      <text>
        <r>
          <rPr>
            <sz val="9"/>
            <color indexed="81"/>
            <rFont val="Tahoma"/>
            <family val="2"/>
          </rPr>
          <t>Solver found a solution. All constraints and optimality conditions are satisfied.</t>
        </r>
      </text>
    </comment>
    <comment ref="R81" authorId="0" shapeId="0" xr:uid="{4A935201-A492-4CAA-AD1D-52FB73AC5BA2}">
      <text>
        <r>
          <rPr>
            <sz val="9"/>
            <color indexed="81"/>
            <rFont val="Tahoma"/>
            <family val="2"/>
          </rPr>
          <t>Solver found a solution. All constraints and optimality conditions are satisfied.</t>
        </r>
      </text>
    </comment>
    <comment ref="S81" authorId="0" shapeId="0" xr:uid="{B18BCA87-6939-4F6C-9B99-043ED89EFD0A}">
      <text>
        <r>
          <rPr>
            <sz val="9"/>
            <color indexed="81"/>
            <rFont val="Tahoma"/>
            <family val="2"/>
          </rPr>
          <t>Solver found a solution. All constraints and optimality conditions are satisfied.</t>
        </r>
      </text>
    </comment>
    <comment ref="T81" authorId="0" shapeId="0" xr:uid="{2262A5C1-D2E2-4ABD-9EE6-64506E764739}">
      <text>
        <r>
          <rPr>
            <sz val="9"/>
            <color indexed="81"/>
            <rFont val="Tahoma"/>
            <family val="2"/>
          </rPr>
          <t>Solver found a solution. All constraints and optimality conditions are satisfied.</t>
        </r>
      </text>
    </comment>
    <comment ref="U81" authorId="0" shapeId="0" xr:uid="{34DC1648-DC5D-48B2-9CB7-041EEFBF0FBA}">
      <text>
        <r>
          <rPr>
            <sz val="9"/>
            <color indexed="81"/>
            <rFont val="Tahoma"/>
            <family val="2"/>
          </rPr>
          <t>Solver found a solution. All constraints and optimality conditions are satisfied.</t>
        </r>
      </text>
    </comment>
    <comment ref="V81" authorId="0" shapeId="0" xr:uid="{9C30D7D7-9D44-4A9D-8DB8-E197BD403F3C}">
      <text>
        <r>
          <rPr>
            <sz val="9"/>
            <color indexed="81"/>
            <rFont val="Tahoma"/>
            <family val="2"/>
          </rPr>
          <t>Solver found a solution. All constraints and optimality conditions are satisfied.</t>
        </r>
      </text>
    </comment>
    <comment ref="B82" authorId="0" shapeId="0" xr:uid="{C8278183-D32B-4E35-B757-F94449149E05}">
      <text>
        <r>
          <rPr>
            <sz val="9"/>
            <color indexed="81"/>
            <rFont val="Tahoma"/>
            <family val="2"/>
          </rPr>
          <t>Solver found an integer solution within tolerance. All constraints are satisfied.</t>
        </r>
      </text>
    </comment>
    <comment ref="C82" authorId="0" shapeId="0" xr:uid="{4C261A3C-21C3-4F0B-AF19-E2B6F4BDB69B}">
      <text>
        <r>
          <rPr>
            <sz val="9"/>
            <color indexed="81"/>
            <rFont val="Tahoma"/>
            <family val="2"/>
          </rPr>
          <t>Solver found an integer solution within tolerance. All constraints are satisfied.</t>
        </r>
      </text>
    </comment>
    <comment ref="D82" authorId="0" shapeId="0" xr:uid="{099AEFCF-6C2D-4DFD-A184-6C77B740563C}">
      <text>
        <r>
          <rPr>
            <sz val="9"/>
            <color indexed="81"/>
            <rFont val="Tahoma"/>
            <family val="2"/>
          </rPr>
          <t>Solver found an integer solution within tolerance. All constraints are satisfied.</t>
        </r>
      </text>
    </comment>
    <comment ref="E82" authorId="0" shapeId="0" xr:uid="{C2E61AF1-2AC4-49A5-AE70-9C13DA0B8C35}">
      <text>
        <r>
          <rPr>
            <sz val="9"/>
            <color indexed="81"/>
            <rFont val="Tahoma"/>
            <family val="2"/>
          </rPr>
          <t>Solver found an integer solution within tolerance. All constraints are satisfied.</t>
        </r>
      </text>
    </comment>
    <comment ref="F82" authorId="0" shapeId="0" xr:uid="{9D401D4E-AEBB-4162-8DA9-F1DF31E1BEF7}">
      <text>
        <r>
          <rPr>
            <sz val="9"/>
            <color indexed="81"/>
            <rFont val="Tahoma"/>
            <family val="2"/>
          </rPr>
          <t>Solver found a solution. All constraints and optimality conditions are satisfied.</t>
        </r>
      </text>
    </comment>
    <comment ref="G82" authorId="0" shapeId="0" xr:uid="{507FCE42-C011-4741-B157-A38503BD1BE6}">
      <text>
        <r>
          <rPr>
            <sz val="9"/>
            <color indexed="81"/>
            <rFont val="Tahoma"/>
            <family val="2"/>
          </rPr>
          <t>Solver found a solution. All constraints and optimality conditions are satisfied.</t>
        </r>
      </text>
    </comment>
    <comment ref="H82" authorId="0" shapeId="0" xr:uid="{E80CE724-471D-45F9-8D22-5BBB5316CC82}">
      <text>
        <r>
          <rPr>
            <sz val="9"/>
            <color indexed="81"/>
            <rFont val="Tahoma"/>
            <family val="2"/>
          </rPr>
          <t>Solver found a solution. All constraints and optimality conditions are satisfied.</t>
        </r>
      </text>
    </comment>
    <comment ref="I82" authorId="0" shapeId="0" xr:uid="{2DFAB68C-81AF-4156-A8BE-3353A436284D}">
      <text>
        <r>
          <rPr>
            <sz val="9"/>
            <color indexed="81"/>
            <rFont val="Tahoma"/>
            <family val="2"/>
          </rPr>
          <t>Solver found a solution. All constraints and optimality conditions are satisfied.</t>
        </r>
      </text>
    </comment>
    <comment ref="J82" authorId="0" shapeId="0" xr:uid="{7A5E26AB-68B1-4582-87EA-C622EBD04BB9}">
      <text>
        <r>
          <rPr>
            <sz val="9"/>
            <color indexed="81"/>
            <rFont val="Tahoma"/>
            <family val="2"/>
          </rPr>
          <t>Solver found a solution. All constraints and optimality conditions are satisfied.</t>
        </r>
      </text>
    </comment>
    <comment ref="K82" authorId="0" shapeId="0" xr:uid="{E6603936-C606-4A15-AD6B-E1ED77AFDA71}">
      <text>
        <r>
          <rPr>
            <sz val="9"/>
            <color indexed="81"/>
            <rFont val="Tahoma"/>
            <family val="2"/>
          </rPr>
          <t>Solver found a solution. All constraints and optimality conditions are satisfied.</t>
        </r>
      </text>
    </comment>
    <comment ref="L82" authorId="0" shapeId="0" xr:uid="{ACC19977-0DF0-4A18-931F-47E163C9A71C}">
      <text>
        <r>
          <rPr>
            <sz val="9"/>
            <color indexed="81"/>
            <rFont val="Tahoma"/>
            <family val="2"/>
          </rPr>
          <t>Solver found a solution. All constraints and optimality conditions are satisfied.</t>
        </r>
      </text>
    </comment>
    <comment ref="M82" authorId="0" shapeId="0" xr:uid="{29F0A87C-10BC-4A75-8E0D-CBC9F14AE8E1}">
      <text>
        <r>
          <rPr>
            <sz val="9"/>
            <color indexed="81"/>
            <rFont val="Tahoma"/>
            <family val="2"/>
          </rPr>
          <t>Solver found a solution. All constraints and optimality conditions are satisfied.</t>
        </r>
      </text>
    </comment>
    <comment ref="N82" authorId="0" shapeId="0" xr:uid="{4F0FD2AA-D525-4B94-A58E-406F04B843A1}">
      <text>
        <r>
          <rPr>
            <sz val="9"/>
            <color indexed="81"/>
            <rFont val="Tahoma"/>
            <family val="2"/>
          </rPr>
          <t>Solver found a solution. All constraints and optimality conditions are satisfied.</t>
        </r>
      </text>
    </comment>
    <comment ref="O82" authorId="0" shapeId="0" xr:uid="{B8992906-0111-488F-B52F-BCBD41720C04}">
      <text>
        <r>
          <rPr>
            <sz val="9"/>
            <color indexed="81"/>
            <rFont val="Tahoma"/>
            <family val="2"/>
          </rPr>
          <t>Solver found a solution. All constraints and optimality conditions are satisfied.</t>
        </r>
      </text>
    </comment>
    <comment ref="P82" authorId="0" shapeId="0" xr:uid="{9C945A02-E1B5-4E39-9E2A-36D089F5F1A9}">
      <text>
        <r>
          <rPr>
            <sz val="9"/>
            <color indexed="81"/>
            <rFont val="Tahoma"/>
            <family val="2"/>
          </rPr>
          <t>Solver found a solution. All constraints and optimality conditions are satisfied.</t>
        </r>
      </text>
    </comment>
    <comment ref="Q82" authorId="0" shapeId="0" xr:uid="{3D5B269C-7BF5-47F3-A757-FA9BA7D09C58}">
      <text>
        <r>
          <rPr>
            <sz val="9"/>
            <color indexed="81"/>
            <rFont val="Tahoma"/>
            <family val="2"/>
          </rPr>
          <t>Solver found a solution. All constraints and optimality conditions are satisfied.</t>
        </r>
      </text>
    </comment>
    <comment ref="R82" authorId="0" shapeId="0" xr:uid="{3D07E67C-F45E-4444-AB2C-3BCD0523DD6F}">
      <text>
        <r>
          <rPr>
            <sz val="9"/>
            <color indexed="81"/>
            <rFont val="Tahoma"/>
            <family val="2"/>
          </rPr>
          <t>Solver found a solution. All constraints and optimality conditions are satisfied.</t>
        </r>
      </text>
    </comment>
    <comment ref="S82" authorId="0" shapeId="0" xr:uid="{03F37210-B43D-4442-98CD-40A8B6340CEC}">
      <text>
        <r>
          <rPr>
            <sz val="9"/>
            <color indexed="81"/>
            <rFont val="Tahoma"/>
            <family val="2"/>
          </rPr>
          <t>Solver found a solution. All constraints and optimality conditions are satisfied.</t>
        </r>
      </text>
    </comment>
    <comment ref="T82" authorId="0" shapeId="0" xr:uid="{9A97FC95-263E-4D62-B0A6-797A14C7FC9E}">
      <text>
        <r>
          <rPr>
            <sz val="9"/>
            <color indexed="81"/>
            <rFont val="Tahoma"/>
            <family val="2"/>
          </rPr>
          <t>Solver found a solution. All constraints and optimality conditions are satisfied.</t>
        </r>
      </text>
    </comment>
    <comment ref="U82" authorId="0" shapeId="0" xr:uid="{60AF5BC0-AE77-42E9-B374-52C405647CC7}">
      <text>
        <r>
          <rPr>
            <sz val="9"/>
            <color indexed="81"/>
            <rFont val="Tahoma"/>
            <family val="2"/>
          </rPr>
          <t>Solver found a solution. All constraints and optimality conditions are satisfied.</t>
        </r>
      </text>
    </comment>
    <comment ref="V82" authorId="0" shapeId="0" xr:uid="{2BD4C1AE-05C3-4F26-A9CE-9E3E84434B89}">
      <text>
        <r>
          <rPr>
            <sz val="9"/>
            <color indexed="81"/>
            <rFont val="Tahoma"/>
            <family val="2"/>
          </rPr>
          <t>Solver found a solution. All constraints and optimality conditions are satisfied.</t>
        </r>
      </text>
    </comment>
    <comment ref="B83" authorId="0" shapeId="0" xr:uid="{5AB8F9B3-6E4D-439D-AC1A-8E27F0CA3DEB}">
      <text>
        <r>
          <rPr>
            <sz val="9"/>
            <color indexed="81"/>
            <rFont val="Tahoma"/>
            <family val="2"/>
          </rPr>
          <t>Solver found an integer solution within tolerance. All constraints are satisfied.</t>
        </r>
      </text>
    </comment>
    <comment ref="C83" authorId="0" shapeId="0" xr:uid="{DFEC8372-7B38-40C9-B3B9-3FC07E6A26FD}">
      <text>
        <r>
          <rPr>
            <sz val="9"/>
            <color indexed="81"/>
            <rFont val="Tahoma"/>
            <family val="2"/>
          </rPr>
          <t>Solver found an integer solution within tolerance. All constraints are satisfied.</t>
        </r>
      </text>
    </comment>
    <comment ref="D83" authorId="0" shapeId="0" xr:uid="{9021C0E3-ECEA-4536-93A1-7E70186EB495}">
      <text>
        <r>
          <rPr>
            <sz val="9"/>
            <color indexed="81"/>
            <rFont val="Tahoma"/>
            <family val="2"/>
          </rPr>
          <t>Solver found an integer solution within tolerance. All constraints are satisfied.</t>
        </r>
      </text>
    </comment>
    <comment ref="E83" authorId="0" shapeId="0" xr:uid="{5DC6D44C-FD36-45BF-88EA-BA34A416F431}">
      <text>
        <r>
          <rPr>
            <sz val="9"/>
            <color indexed="81"/>
            <rFont val="Tahoma"/>
            <family val="2"/>
          </rPr>
          <t>Solver found an integer solution within tolerance. All constraints are satisfied.</t>
        </r>
      </text>
    </comment>
    <comment ref="F83" authorId="0" shapeId="0" xr:uid="{6A795471-43E9-41BA-BB5C-E327171011B6}">
      <text>
        <r>
          <rPr>
            <sz val="9"/>
            <color indexed="81"/>
            <rFont val="Tahoma"/>
            <family val="2"/>
          </rPr>
          <t>Solver found a solution. All constraints and optimality conditions are satisfied.</t>
        </r>
      </text>
    </comment>
    <comment ref="G83" authorId="0" shapeId="0" xr:uid="{2FD9FBE3-151E-4CD7-BAF0-A8CE1C30DAE2}">
      <text>
        <r>
          <rPr>
            <sz val="9"/>
            <color indexed="81"/>
            <rFont val="Tahoma"/>
            <family val="2"/>
          </rPr>
          <t>Solver found a solution. All constraints and optimality conditions are satisfied.</t>
        </r>
      </text>
    </comment>
    <comment ref="H83" authorId="0" shapeId="0" xr:uid="{0088B785-67C3-4545-977F-62F2C858E11A}">
      <text>
        <r>
          <rPr>
            <sz val="9"/>
            <color indexed="81"/>
            <rFont val="Tahoma"/>
            <family val="2"/>
          </rPr>
          <t>Solver found a solution. All constraints and optimality conditions are satisfied.</t>
        </r>
      </text>
    </comment>
    <comment ref="I83" authorId="0" shapeId="0" xr:uid="{3CD2C77C-9D20-4B3C-9457-DF9C4F3C124F}">
      <text>
        <r>
          <rPr>
            <sz val="9"/>
            <color indexed="81"/>
            <rFont val="Tahoma"/>
            <family val="2"/>
          </rPr>
          <t>Solver found a solution. All constraints and optimality conditions are satisfied.</t>
        </r>
      </text>
    </comment>
    <comment ref="J83" authorId="0" shapeId="0" xr:uid="{D93B6FE7-581E-43F9-B53B-C1E4F7D7269D}">
      <text>
        <r>
          <rPr>
            <sz val="9"/>
            <color indexed="81"/>
            <rFont val="Tahoma"/>
            <family val="2"/>
          </rPr>
          <t>Solver found a solution. All constraints and optimality conditions are satisfied.</t>
        </r>
      </text>
    </comment>
    <comment ref="K83" authorId="0" shapeId="0" xr:uid="{9F4F0F7D-9999-4A7C-A51E-2ADC86CCA4C0}">
      <text>
        <r>
          <rPr>
            <sz val="9"/>
            <color indexed="81"/>
            <rFont val="Tahoma"/>
            <family val="2"/>
          </rPr>
          <t>Solver found a solution. All constraints and optimality conditions are satisfied.</t>
        </r>
      </text>
    </comment>
    <comment ref="L83" authorId="0" shapeId="0" xr:uid="{395A25FD-3C9E-453B-8F87-5C0D6869320C}">
      <text>
        <r>
          <rPr>
            <sz val="9"/>
            <color indexed="81"/>
            <rFont val="Tahoma"/>
            <family val="2"/>
          </rPr>
          <t>Solver found a solution. All constraints and optimality conditions are satisfied.</t>
        </r>
      </text>
    </comment>
    <comment ref="M83" authorId="0" shapeId="0" xr:uid="{A0CAB805-CF1F-41F7-B989-3CDA9A10DDAC}">
      <text>
        <r>
          <rPr>
            <sz val="9"/>
            <color indexed="81"/>
            <rFont val="Tahoma"/>
            <family val="2"/>
          </rPr>
          <t>Solver found a solution. All constraints and optimality conditions are satisfied.</t>
        </r>
      </text>
    </comment>
    <comment ref="N83" authorId="0" shapeId="0" xr:uid="{D2190689-59DC-4E47-84BF-216DA8C04B3F}">
      <text>
        <r>
          <rPr>
            <sz val="9"/>
            <color indexed="81"/>
            <rFont val="Tahoma"/>
            <family val="2"/>
          </rPr>
          <t>Solver found a solution. All constraints and optimality conditions are satisfied.</t>
        </r>
      </text>
    </comment>
    <comment ref="O83" authorId="0" shapeId="0" xr:uid="{72F39156-E03B-4D2C-BF69-0A836A62B8A1}">
      <text>
        <r>
          <rPr>
            <sz val="9"/>
            <color indexed="81"/>
            <rFont val="Tahoma"/>
            <family val="2"/>
          </rPr>
          <t>Solver found a solution. All constraints and optimality conditions are satisfied.</t>
        </r>
      </text>
    </comment>
    <comment ref="P83" authorId="0" shapeId="0" xr:uid="{BD896EB1-5E99-45BC-9BF6-0CE3B7BD1080}">
      <text>
        <r>
          <rPr>
            <sz val="9"/>
            <color indexed="81"/>
            <rFont val="Tahoma"/>
            <family val="2"/>
          </rPr>
          <t>Solver found a solution. All constraints and optimality conditions are satisfied.</t>
        </r>
      </text>
    </comment>
    <comment ref="Q83" authorId="0" shapeId="0" xr:uid="{BE6F4591-8175-45EC-B787-AAE24918A182}">
      <text>
        <r>
          <rPr>
            <sz val="9"/>
            <color indexed="81"/>
            <rFont val="Tahoma"/>
            <family val="2"/>
          </rPr>
          <t>Solver found a solution. All constraints and optimality conditions are satisfied.</t>
        </r>
      </text>
    </comment>
    <comment ref="R83" authorId="0" shapeId="0" xr:uid="{574F2D0C-F94D-46AA-AEF4-C633F202963C}">
      <text>
        <r>
          <rPr>
            <sz val="9"/>
            <color indexed="81"/>
            <rFont val="Tahoma"/>
            <family val="2"/>
          </rPr>
          <t>Solver found a solution. All constraints and optimality conditions are satisfied.</t>
        </r>
      </text>
    </comment>
    <comment ref="S83" authorId="0" shapeId="0" xr:uid="{6E5D7157-3E1F-4876-80B8-752427213431}">
      <text>
        <r>
          <rPr>
            <sz val="9"/>
            <color indexed="81"/>
            <rFont val="Tahoma"/>
            <family val="2"/>
          </rPr>
          <t>Solver found a solution. All constraints and optimality conditions are satisfied.</t>
        </r>
      </text>
    </comment>
    <comment ref="T83" authorId="0" shapeId="0" xr:uid="{8EE2D0E4-29A4-471F-8907-B9A057FA8E2E}">
      <text>
        <r>
          <rPr>
            <sz val="9"/>
            <color indexed="81"/>
            <rFont val="Tahoma"/>
            <family val="2"/>
          </rPr>
          <t>Solver found a solution. All constraints and optimality conditions are satisfied.</t>
        </r>
      </text>
    </comment>
    <comment ref="U83" authorId="0" shapeId="0" xr:uid="{F6D740B3-7A94-4E58-9D24-CA0AD9A395B2}">
      <text>
        <r>
          <rPr>
            <sz val="9"/>
            <color indexed="81"/>
            <rFont val="Tahoma"/>
            <family val="2"/>
          </rPr>
          <t>Solver found a solution. All constraints and optimality conditions are satisfied.</t>
        </r>
      </text>
    </comment>
    <comment ref="V83" authorId="0" shapeId="0" xr:uid="{6B4D25AB-D79A-48DC-BB98-6F690066C12E}">
      <text>
        <r>
          <rPr>
            <sz val="9"/>
            <color indexed="81"/>
            <rFont val="Tahoma"/>
            <family val="2"/>
          </rPr>
          <t>Solver found a solution. All constraints and optimality conditions are satisfied.</t>
        </r>
      </text>
    </comment>
    <comment ref="B84" authorId="0" shapeId="0" xr:uid="{53CBF85D-DC58-450F-B5E4-CCAD35C93C81}">
      <text>
        <r>
          <rPr>
            <sz val="9"/>
            <color indexed="81"/>
            <rFont val="Tahoma"/>
            <family val="2"/>
          </rPr>
          <t>Solver found an integer solution within tolerance. All constraints are satisfied.</t>
        </r>
      </text>
    </comment>
    <comment ref="C84" authorId="0" shapeId="0" xr:uid="{CEE8EB31-A58D-4EFC-9EFF-E449A9B1CED3}">
      <text>
        <r>
          <rPr>
            <sz val="9"/>
            <color indexed="81"/>
            <rFont val="Tahoma"/>
            <family val="2"/>
          </rPr>
          <t>Solver found an integer solution within tolerance. All constraints are satisfied.</t>
        </r>
      </text>
    </comment>
    <comment ref="D84" authorId="0" shapeId="0" xr:uid="{087244A7-687B-4A16-B014-2A49291AB368}">
      <text>
        <r>
          <rPr>
            <sz val="9"/>
            <color indexed="81"/>
            <rFont val="Tahoma"/>
            <family val="2"/>
          </rPr>
          <t>Solver found an integer solution within tolerance. All constraints are satisfied.</t>
        </r>
      </text>
    </comment>
    <comment ref="E84" authorId="0" shapeId="0" xr:uid="{39EFC7A1-6E90-4454-8AEC-752C0BF3B7AE}">
      <text>
        <r>
          <rPr>
            <sz val="9"/>
            <color indexed="81"/>
            <rFont val="Tahoma"/>
            <family val="2"/>
          </rPr>
          <t>Solver found an integer solution within tolerance. All constraints are satisfied.</t>
        </r>
      </text>
    </comment>
    <comment ref="F84" authorId="0" shapeId="0" xr:uid="{98CF4B93-8932-4B58-A63F-41AF836A5267}">
      <text>
        <r>
          <rPr>
            <sz val="9"/>
            <color indexed="81"/>
            <rFont val="Tahoma"/>
            <family val="2"/>
          </rPr>
          <t>Solver found a solution. All constraints and optimality conditions are satisfied.</t>
        </r>
      </text>
    </comment>
    <comment ref="G84" authorId="0" shapeId="0" xr:uid="{2540FE71-73E2-44BB-9D17-E114F074E298}">
      <text>
        <r>
          <rPr>
            <sz val="9"/>
            <color indexed="81"/>
            <rFont val="Tahoma"/>
            <family val="2"/>
          </rPr>
          <t>Solver found a solution. All constraints and optimality conditions are satisfied.</t>
        </r>
      </text>
    </comment>
    <comment ref="H84" authorId="0" shapeId="0" xr:uid="{A36788AE-DAC7-4B3E-97E2-F9F8D8A84445}">
      <text>
        <r>
          <rPr>
            <sz val="9"/>
            <color indexed="81"/>
            <rFont val="Tahoma"/>
            <family val="2"/>
          </rPr>
          <t>Solver found a solution. All constraints and optimality conditions are satisfied.</t>
        </r>
      </text>
    </comment>
    <comment ref="I84" authorId="0" shapeId="0" xr:uid="{38E4DDBE-E3C7-4D1F-93B2-E84727914313}">
      <text>
        <r>
          <rPr>
            <sz val="9"/>
            <color indexed="81"/>
            <rFont val="Tahoma"/>
            <family val="2"/>
          </rPr>
          <t>Solver found a solution. All constraints and optimality conditions are satisfied.</t>
        </r>
      </text>
    </comment>
    <comment ref="J84" authorId="0" shapeId="0" xr:uid="{92163BA1-8234-4AF0-95A3-377ACE8A0405}">
      <text>
        <r>
          <rPr>
            <sz val="9"/>
            <color indexed="81"/>
            <rFont val="Tahoma"/>
            <family val="2"/>
          </rPr>
          <t>Solver found a solution. All constraints and optimality conditions are satisfied.</t>
        </r>
      </text>
    </comment>
    <comment ref="K84" authorId="0" shapeId="0" xr:uid="{EAA17892-1746-4ED7-B367-C638C1E751F7}">
      <text>
        <r>
          <rPr>
            <sz val="9"/>
            <color indexed="81"/>
            <rFont val="Tahoma"/>
            <family val="2"/>
          </rPr>
          <t>Solver found a solution. All constraints and optimality conditions are satisfied.</t>
        </r>
      </text>
    </comment>
    <comment ref="L84" authorId="0" shapeId="0" xr:uid="{34A622C7-0C5B-4E91-B4F5-5AE754F8D67C}">
      <text>
        <r>
          <rPr>
            <sz val="9"/>
            <color indexed="81"/>
            <rFont val="Tahoma"/>
            <family val="2"/>
          </rPr>
          <t>Solver found a solution. All constraints and optimality conditions are satisfied.</t>
        </r>
      </text>
    </comment>
    <comment ref="M84" authorId="0" shapeId="0" xr:uid="{127D878A-17ED-4067-95D9-C72A7BF6B731}">
      <text>
        <r>
          <rPr>
            <sz val="9"/>
            <color indexed="81"/>
            <rFont val="Tahoma"/>
            <family val="2"/>
          </rPr>
          <t>Solver found a solution. All constraints and optimality conditions are satisfied.</t>
        </r>
      </text>
    </comment>
    <comment ref="N84" authorId="0" shapeId="0" xr:uid="{A702F36D-6146-401A-A245-4F31416C5450}">
      <text>
        <r>
          <rPr>
            <sz val="9"/>
            <color indexed="81"/>
            <rFont val="Tahoma"/>
            <family val="2"/>
          </rPr>
          <t>Solver found a solution. All constraints and optimality conditions are satisfied.</t>
        </r>
      </text>
    </comment>
    <comment ref="O84" authorId="0" shapeId="0" xr:uid="{AD136B5A-683B-4E6E-93EE-D35CAACFE27B}">
      <text>
        <r>
          <rPr>
            <sz val="9"/>
            <color indexed="81"/>
            <rFont val="Tahoma"/>
            <family val="2"/>
          </rPr>
          <t>Solver found a solution. All constraints and optimality conditions are satisfied.</t>
        </r>
      </text>
    </comment>
    <comment ref="P84" authorId="0" shapeId="0" xr:uid="{B0725614-434F-4A7D-8904-74C5ABDC6636}">
      <text>
        <r>
          <rPr>
            <sz val="9"/>
            <color indexed="81"/>
            <rFont val="Tahoma"/>
            <family val="2"/>
          </rPr>
          <t>Solver found a solution. All constraints and optimality conditions are satisfied.</t>
        </r>
      </text>
    </comment>
    <comment ref="Q84" authorId="0" shapeId="0" xr:uid="{E9EA8784-EF49-4A94-8081-F717B116D263}">
      <text>
        <r>
          <rPr>
            <sz val="9"/>
            <color indexed="81"/>
            <rFont val="Tahoma"/>
            <family val="2"/>
          </rPr>
          <t>Solver found a solution. All constraints and optimality conditions are satisfied.</t>
        </r>
      </text>
    </comment>
    <comment ref="R84" authorId="0" shapeId="0" xr:uid="{A5C8FB00-6762-4795-8C12-30A927E001EC}">
      <text>
        <r>
          <rPr>
            <sz val="9"/>
            <color indexed="81"/>
            <rFont val="Tahoma"/>
            <family val="2"/>
          </rPr>
          <t>Solver found a solution. All constraints and optimality conditions are satisfied.</t>
        </r>
      </text>
    </comment>
    <comment ref="S84" authorId="0" shapeId="0" xr:uid="{F38AF118-6D6A-4F2B-809A-441945DA2366}">
      <text>
        <r>
          <rPr>
            <sz val="9"/>
            <color indexed="81"/>
            <rFont val="Tahoma"/>
            <family val="2"/>
          </rPr>
          <t>Solver found a solution. All constraints and optimality conditions are satisfied.</t>
        </r>
      </text>
    </comment>
    <comment ref="T84" authorId="0" shapeId="0" xr:uid="{C6BBD89C-244A-4DB0-9D02-7A488C48FEED}">
      <text>
        <r>
          <rPr>
            <sz val="9"/>
            <color indexed="81"/>
            <rFont val="Tahoma"/>
            <family val="2"/>
          </rPr>
          <t>Solver found a solution. All constraints and optimality conditions are satisfied.</t>
        </r>
      </text>
    </comment>
    <comment ref="U84" authorId="0" shapeId="0" xr:uid="{3D20BF8D-6068-45DB-ADE1-9FECCAA43433}">
      <text>
        <r>
          <rPr>
            <sz val="9"/>
            <color indexed="81"/>
            <rFont val="Tahoma"/>
            <family val="2"/>
          </rPr>
          <t>Solver found a solution. All constraints and optimality conditions are satisfied.</t>
        </r>
      </text>
    </comment>
    <comment ref="V84" authorId="0" shapeId="0" xr:uid="{12B47E7F-1AB7-48A0-9BBD-5047CBB0CC24}">
      <text>
        <r>
          <rPr>
            <sz val="9"/>
            <color indexed="81"/>
            <rFont val="Tahoma"/>
            <family val="2"/>
          </rPr>
          <t>Solver found a solution. All constraints and optimality conditions are satisfied.</t>
        </r>
      </text>
    </comment>
    <comment ref="B85" authorId="0" shapeId="0" xr:uid="{89791F01-0AFC-4950-8FC8-4EFFE308FF60}">
      <text>
        <r>
          <rPr>
            <sz val="9"/>
            <color indexed="81"/>
            <rFont val="Tahoma"/>
            <family val="2"/>
          </rPr>
          <t>Solver found an integer solution within tolerance. All constraints are satisfied.</t>
        </r>
      </text>
    </comment>
    <comment ref="C85" authorId="0" shapeId="0" xr:uid="{356DC2F2-6C8D-42FD-A525-0DA1EE2D9487}">
      <text>
        <r>
          <rPr>
            <sz val="9"/>
            <color indexed="81"/>
            <rFont val="Tahoma"/>
            <family val="2"/>
          </rPr>
          <t>Solver found an integer solution within tolerance. All constraints are satisfied.</t>
        </r>
      </text>
    </comment>
    <comment ref="D85" authorId="0" shapeId="0" xr:uid="{48C21457-6C8F-4C09-B28B-C8A8DB3F9B16}">
      <text>
        <r>
          <rPr>
            <sz val="9"/>
            <color indexed="81"/>
            <rFont val="Tahoma"/>
            <family val="2"/>
          </rPr>
          <t>Solver found an integer solution within tolerance. All constraints are satisfied.</t>
        </r>
      </text>
    </comment>
    <comment ref="E85" authorId="0" shapeId="0" xr:uid="{41B85E7B-1E21-4DD1-9DB8-1D96155EF291}">
      <text>
        <r>
          <rPr>
            <sz val="9"/>
            <color indexed="81"/>
            <rFont val="Tahoma"/>
            <family val="2"/>
          </rPr>
          <t>Solver found an integer solution within tolerance. All constraints are satisfied.</t>
        </r>
      </text>
    </comment>
    <comment ref="F85" authorId="0" shapeId="0" xr:uid="{4F623369-29F8-4912-908C-FD394678B493}">
      <text>
        <r>
          <rPr>
            <sz val="9"/>
            <color indexed="81"/>
            <rFont val="Tahoma"/>
            <family val="2"/>
          </rPr>
          <t>Solver found a solution. All constraints and optimality conditions are satisfied.</t>
        </r>
      </text>
    </comment>
    <comment ref="G85" authorId="0" shapeId="0" xr:uid="{CCA7010A-0A8E-4C74-8B41-1A6C6B74BA68}">
      <text>
        <r>
          <rPr>
            <sz val="9"/>
            <color indexed="81"/>
            <rFont val="Tahoma"/>
            <family val="2"/>
          </rPr>
          <t>Solver found a solution. All constraints and optimality conditions are satisfied.</t>
        </r>
      </text>
    </comment>
    <comment ref="H85" authorId="0" shapeId="0" xr:uid="{C9CA258B-A46F-4E74-A690-2C4B7C262549}">
      <text>
        <r>
          <rPr>
            <sz val="9"/>
            <color indexed="81"/>
            <rFont val="Tahoma"/>
            <family val="2"/>
          </rPr>
          <t>Solver found a solution. All constraints and optimality conditions are satisfied.</t>
        </r>
      </text>
    </comment>
    <comment ref="I85" authorId="0" shapeId="0" xr:uid="{ED69A1A4-7C43-488A-AE5F-5BACCE23BD27}">
      <text>
        <r>
          <rPr>
            <sz val="9"/>
            <color indexed="81"/>
            <rFont val="Tahoma"/>
            <family val="2"/>
          </rPr>
          <t>Solver found a solution. All constraints and optimality conditions are satisfied.</t>
        </r>
      </text>
    </comment>
    <comment ref="J85" authorId="0" shapeId="0" xr:uid="{B702CE99-A30C-479A-AD74-75F89C1E33B3}">
      <text>
        <r>
          <rPr>
            <sz val="9"/>
            <color indexed="81"/>
            <rFont val="Tahoma"/>
            <family val="2"/>
          </rPr>
          <t>Solver found a solution. All constraints and optimality conditions are satisfied.</t>
        </r>
      </text>
    </comment>
    <comment ref="K85" authorId="0" shapeId="0" xr:uid="{5AE07DF1-15CF-4B18-835E-AF9CCAC4D290}">
      <text>
        <r>
          <rPr>
            <sz val="9"/>
            <color indexed="81"/>
            <rFont val="Tahoma"/>
            <family val="2"/>
          </rPr>
          <t>Solver found a solution. All constraints and optimality conditions are satisfied.</t>
        </r>
      </text>
    </comment>
    <comment ref="L85" authorId="0" shapeId="0" xr:uid="{AEF11082-ECC8-4946-A14B-F0543E168F31}">
      <text>
        <r>
          <rPr>
            <sz val="9"/>
            <color indexed="81"/>
            <rFont val="Tahoma"/>
            <family val="2"/>
          </rPr>
          <t>Solver found a solution. All constraints and optimality conditions are satisfied.</t>
        </r>
      </text>
    </comment>
    <comment ref="M85" authorId="0" shapeId="0" xr:uid="{C40FEC8C-7601-4263-B23C-FB4D169FCB88}">
      <text>
        <r>
          <rPr>
            <sz val="9"/>
            <color indexed="81"/>
            <rFont val="Tahoma"/>
            <family val="2"/>
          </rPr>
          <t>Solver found a solution. All constraints and optimality conditions are satisfied.</t>
        </r>
      </text>
    </comment>
    <comment ref="N85" authorId="0" shapeId="0" xr:uid="{26379811-D791-4A6C-A9CB-A36F46313304}">
      <text>
        <r>
          <rPr>
            <sz val="9"/>
            <color indexed="81"/>
            <rFont val="Tahoma"/>
            <family val="2"/>
          </rPr>
          <t>Solver found a solution. All constraints and optimality conditions are satisfied.</t>
        </r>
      </text>
    </comment>
    <comment ref="O85" authorId="0" shapeId="0" xr:uid="{FD375DC3-6B28-4C57-AECB-6B78F8DC104C}">
      <text>
        <r>
          <rPr>
            <sz val="9"/>
            <color indexed="81"/>
            <rFont val="Tahoma"/>
            <family val="2"/>
          </rPr>
          <t>Solver found a solution. All constraints and optimality conditions are satisfied.</t>
        </r>
      </text>
    </comment>
    <comment ref="P85" authorId="0" shapeId="0" xr:uid="{FE7D0A5E-5FCA-4CC2-B6D6-91D77B45A3CE}">
      <text>
        <r>
          <rPr>
            <sz val="9"/>
            <color indexed="81"/>
            <rFont val="Tahoma"/>
            <family val="2"/>
          </rPr>
          <t>Solver found a solution. All constraints and optimality conditions are satisfied.</t>
        </r>
      </text>
    </comment>
    <comment ref="Q85" authorId="0" shapeId="0" xr:uid="{EEEE8675-F843-44BB-9033-0BA2D5C1D30D}">
      <text>
        <r>
          <rPr>
            <sz val="9"/>
            <color indexed="81"/>
            <rFont val="Tahoma"/>
            <family val="2"/>
          </rPr>
          <t>Solver found a solution. All constraints and optimality conditions are satisfied.</t>
        </r>
      </text>
    </comment>
    <comment ref="R85" authorId="0" shapeId="0" xr:uid="{5485BF58-8F81-4309-B3AE-0C5526D6DC29}">
      <text>
        <r>
          <rPr>
            <sz val="9"/>
            <color indexed="81"/>
            <rFont val="Tahoma"/>
            <family val="2"/>
          </rPr>
          <t>Solver found a solution. All constraints and optimality conditions are satisfied.</t>
        </r>
      </text>
    </comment>
    <comment ref="S85" authorId="0" shapeId="0" xr:uid="{2E0997C6-7BB5-4686-9CF2-221DB8B7D9C2}">
      <text>
        <r>
          <rPr>
            <sz val="9"/>
            <color indexed="81"/>
            <rFont val="Tahoma"/>
            <family val="2"/>
          </rPr>
          <t>Solver found a solution. All constraints and optimality conditions are satisfied.</t>
        </r>
      </text>
    </comment>
    <comment ref="T85" authorId="0" shapeId="0" xr:uid="{68BDD1F5-557C-49DC-B845-351C8458A608}">
      <text>
        <r>
          <rPr>
            <sz val="9"/>
            <color indexed="81"/>
            <rFont val="Tahoma"/>
            <family val="2"/>
          </rPr>
          <t>Solver found a solution. All constraints and optimality conditions are satisfied.</t>
        </r>
      </text>
    </comment>
    <comment ref="U85" authorId="0" shapeId="0" xr:uid="{8AC221E3-5A14-4A68-B323-3CB2356F4AE9}">
      <text>
        <r>
          <rPr>
            <sz val="9"/>
            <color indexed="81"/>
            <rFont val="Tahoma"/>
            <family val="2"/>
          </rPr>
          <t>Solver found a solution. All constraints and optimality conditions are satisfied.</t>
        </r>
      </text>
    </comment>
    <comment ref="V85" authorId="0" shapeId="0" xr:uid="{0EBCAF56-433E-448B-A7A0-8E6741FF259F}">
      <text>
        <r>
          <rPr>
            <sz val="9"/>
            <color indexed="81"/>
            <rFont val="Tahoma"/>
            <family val="2"/>
          </rPr>
          <t>Solver found a solution. All constraints and optimality conditions are satisfied.</t>
        </r>
      </text>
    </comment>
    <comment ref="B86" authorId="0" shapeId="0" xr:uid="{B5182AE0-9059-4900-BBCF-22D47A04A025}">
      <text>
        <r>
          <rPr>
            <sz val="9"/>
            <color indexed="81"/>
            <rFont val="Tahoma"/>
            <family val="2"/>
          </rPr>
          <t>Solver found an integer solution within tolerance. All constraints are satisfied.</t>
        </r>
      </text>
    </comment>
    <comment ref="C86" authorId="0" shapeId="0" xr:uid="{8ABAF9D3-2D15-4B15-A7B4-054776DDE1FA}">
      <text>
        <r>
          <rPr>
            <sz val="9"/>
            <color indexed="81"/>
            <rFont val="Tahoma"/>
            <family val="2"/>
          </rPr>
          <t>Solver found an integer solution within tolerance. All constraints are satisfied.</t>
        </r>
      </text>
    </comment>
    <comment ref="D86" authorId="0" shapeId="0" xr:uid="{FC51D8F4-9B6D-455C-AB6E-B0C1CED7F955}">
      <text>
        <r>
          <rPr>
            <sz val="9"/>
            <color indexed="81"/>
            <rFont val="Tahoma"/>
            <family val="2"/>
          </rPr>
          <t>Solver found an integer solution within tolerance. All constraints are satisfied.</t>
        </r>
      </text>
    </comment>
    <comment ref="E86" authorId="0" shapeId="0" xr:uid="{192B89C1-ACC7-427A-9270-F8DF0B24C63B}">
      <text>
        <r>
          <rPr>
            <sz val="9"/>
            <color indexed="81"/>
            <rFont val="Tahoma"/>
            <family val="2"/>
          </rPr>
          <t>Solver found an integer solution within tolerance. All constraints are satisfied.</t>
        </r>
      </text>
    </comment>
    <comment ref="F86" authorId="0" shapeId="0" xr:uid="{061C448A-239B-4676-9BA6-917094FBD8C1}">
      <text>
        <r>
          <rPr>
            <sz val="9"/>
            <color indexed="81"/>
            <rFont val="Tahoma"/>
            <family val="2"/>
          </rPr>
          <t>Solver found a solution. All constraints and optimality conditions are satisfied.</t>
        </r>
      </text>
    </comment>
    <comment ref="G86" authorId="0" shapeId="0" xr:uid="{D5691FFD-F1AB-49D9-8C67-350219A167AB}">
      <text>
        <r>
          <rPr>
            <sz val="9"/>
            <color indexed="81"/>
            <rFont val="Tahoma"/>
            <family val="2"/>
          </rPr>
          <t>Solver found a solution. All constraints and optimality conditions are satisfied.</t>
        </r>
      </text>
    </comment>
    <comment ref="H86" authorId="0" shapeId="0" xr:uid="{5ED90D29-E373-4C06-9F40-A5704363D6E1}">
      <text>
        <r>
          <rPr>
            <sz val="9"/>
            <color indexed="81"/>
            <rFont val="Tahoma"/>
            <family val="2"/>
          </rPr>
          <t>Solver found a solution. All constraints and optimality conditions are satisfied.</t>
        </r>
      </text>
    </comment>
    <comment ref="I86" authorId="0" shapeId="0" xr:uid="{F632184F-8117-4A67-BC7F-533D2D2F2DF0}">
      <text>
        <r>
          <rPr>
            <sz val="9"/>
            <color indexed="81"/>
            <rFont val="Tahoma"/>
            <family val="2"/>
          </rPr>
          <t>Solver found a solution. All constraints and optimality conditions are satisfied.</t>
        </r>
      </text>
    </comment>
    <comment ref="J86" authorId="0" shapeId="0" xr:uid="{5EE11A01-8399-4455-9717-69B8C828A978}">
      <text>
        <r>
          <rPr>
            <sz val="9"/>
            <color indexed="81"/>
            <rFont val="Tahoma"/>
            <family val="2"/>
          </rPr>
          <t>Solver found a solution. All constraints and optimality conditions are satisfied.</t>
        </r>
      </text>
    </comment>
    <comment ref="K86" authorId="0" shapeId="0" xr:uid="{78F0E91C-84FA-4F6F-8513-00ECA6CEA312}">
      <text>
        <r>
          <rPr>
            <sz val="9"/>
            <color indexed="81"/>
            <rFont val="Tahoma"/>
            <family val="2"/>
          </rPr>
          <t>Solver found a solution. All constraints and optimality conditions are satisfied.</t>
        </r>
      </text>
    </comment>
    <comment ref="L86" authorId="0" shapeId="0" xr:uid="{99434415-3AD6-4965-9346-A9E7C21A5A1E}">
      <text>
        <r>
          <rPr>
            <sz val="9"/>
            <color indexed="81"/>
            <rFont val="Tahoma"/>
            <family val="2"/>
          </rPr>
          <t>Solver found a solution. All constraints and optimality conditions are satisfied.</t>
        </r>
      </text>
    </comment>
    <comment ref="M86" authorId="0" shapeId="0" xr:uid="{FBD4394C-46DB-4B68-A66B-32B53AA419D6}">
      <text>
        <r>
          <rPr>
            <sz val="9"/>
            <color indexed="81"/>
            <rFont val="Tahoma"/>
            <family val="2"/>
          </rPr>
          <t>Solver found a solution. All constraints and optimality conditions are satisfied.</t>
        </r>
      </text>
    </comment>
    <comment ref="N86" authorId="0" shapeId="0" xr:uid="{AD26856F-F534-48A5-A4F4-5751D7989B89}">
      <text>
        <r>
          <rPr>
            <sz val="9"/>
            <color indexed="81"/>
            <rFont val="Tahoma"/>
            <family val="2"/>
          </rPr>
          <t>Solver found a solution. All constraints and optimality conditions are satisfied.</t>
        </r>
      </text>
    </comment>
    <comment ref="O86" authorId="0" shapeId="0" xr:uid="{38CC2257-0A1D-46CA-93A7-58CF2C1D03EF}">
      <text>
        <r>
          <rPr>
            <sz val="9"/>
            <color indexed="81"/>
            <rFont val="Tahoma"/>
            <family val="2"/>
          </rPr>
          <t>Solver found a solution. All constraints and optimality conditions are satisfied.</t>
        </r>
      </text>
    </comment>
    <comment ref="P86" authorId="0" shapeId="0" xr:uid="{BEBE2B92-11CB-4B5C-A495-241507EED0BC}">
      <text>
        <r>
          <rPr>
            <sz val="9"/>
            <color indexed="81"/>
            <rFont val="Tahoma"/>
            <family val="2"/>
          </rPr>
          <t>Solver found a solution. All constraints and optimality conditions are satisfied.</t>
        </r>
      </text>
    </comment>
    <comment ref="Q86" authorId="0" shapeId="0" xr:uid="{17CE3819-6CEC-40E3-B3B7-9E5E3482C485}">
      <text>
        <r>
          <rPr>
            <sz val="9"/>
            <color indexed="81"/>
            <rFont val="Tahoma"/>
            <family val="2"/>
          </rPr>
          <t>Solver found a solution. All constraints and optimality conditions are satisfied.</t>
        </r>
      </text>
    </comment>
    <comment ref="R86" authorId="0" shapeId="0" xr:uid="{DD803630-E0E3-4A6C-930F-C55B5EAE07E4}">
      <text>
        <r>
          <rPr>
            <sz val="9"/>
            <color indexed="81"/>
            <rFont val="Tahoma"/>
            <family val="2"/>
          </rPr>
          <t>Solver found a solution. All constraints and optimality conditions are satisfied.</t>
        </r>
      </text>
    </comment>
    <comment ref="S86" authorId="0" shapeId="0" xr:uid="{C4BB0DC3-3B6E-4B19-8416-D919D2DC4BF2}">
      <text>
        <r>
          <rPr>
            <sz val="9"/>
            <color indexed="81"/>
            <rFont val="Tahoma"/>
            <family val="2"/>
          </rPr>
          <t>Solver found a solution. All constraints and optimality conditions are satisfied.</t>
        </r>
      </text>
    </comment>
    <comment ref="T86" authorId="0" shapeId="0" xr:uid="{07FB84FA-8967-4906-AD22-A62E972745E2}">
      <text>
        <r>
          <rPr>
            <sz val="9"/>
            <color indexed="81"/>
            <rFont val="Tahoma"/>
            <family val="2"/>
          </rPr>
          <t>Solver found a solution. All constraints and optimality conditions are satisfied.</t>
        </r>
      </text>
    </comment>
    <comment ref="U86" authorId="0" shapeId="0" xr:uid="{D8286E40-A66D-4E68-ADF3-E11ACFDAAE6F}">
      <text>
        <r>
          <rPr>
            <sz val="9"/>
            <color indexed="81"/>
            <rFont val="Tahoma"/>
            <family val="2"/>
          </rPr>
          <t>Solver found a solution. All constraints and optimality conditions are satisfied.</t>
        </r>
      </text>
    </comment>
    <comment ref="V86" authorId="0" shapeId="0" xr:uid="{7ABEA80E-1B1E-4446-A3D7-9E04B7CFCDD9}">
      <text>
        <r>
          <rPr>
            <sz val="9"/>
            <color indexed="81"/>
            <rFont val="Tahoma"/>
            <family val="2"/>
          </rPr>
          <t>Solver found a solution. All constraints and optimality conditions are satisfied.</t>
        </r>
      </text>
    </comment>
    <comment ref="B87" authorId="0" shapeId="0" xr:uid="{02308E91-3BDE-47FE-BEB3-79E6C3F68B74}">
      <text>
        <r>
          <rPr>
            <sz val="9"/>
            <color indexed="81"/>
            <rFont val="Tahoma"/>
            <family val="2"/>
          </rPr>
          <t>Solver found an integer solution within tolerance. All constraints are satisfied.</t>
        </r>
      </text>
    </comment>
    <comment ref="C87" authorId="0" shapeId="0" xr:uid="{3E12CBA3-52EA-4A41-917D-812C0A2BD9B6}">
      <text>
        <r>
          <rPr>
            <sz val="9"/>
            <color indexed="81"/>
            <rFont val="Tahoma"/>
            <family val="2"/>
          </rPr>
          <t>Solver found an integer solution within tolerance. All constraints are satisfied.</t>
        </r>
      </text>
    </comment>
    <comment ref="D87" authorId="0" shapeId="0" xr:uid="{1E8A77AD-2F60-43D6-A692-5F003DA22CDD}">
      <text>
        <r>
          <rPr>
            <sz val="9"/>
            <color indexed="81"/>
            <rFont val="Tahoma"/>
            <family val="2"/>
          </rPr>
          <t>Solver found an integer solution within tolerance. All constraints are satisfied.</t>
        </r>
      </text>
    </comment>
    <comment ref="E87" authorId="0" shapeId="0" xr:uid="{D8162D71-1FA5-4C3E-9F81-4D11E674D053}">
      <text>
        <r>
          <rPr>
            <sz val="9"/>
            <color indexed="81"/>
            <rFont val="Tahoma"/>
            <family val="2"/>
          </rPr>
          <t>Solver found an integer solution within tolerance. All constraints are satisfied.</t>
        </r>
      </text>
    </comment>
    <comment ref="F87" authorId="0" shapeId="0" xr:uid="{5110A281-0685-4077-951E-5D908D9A8003}">
      <text>
        <r>
          <rPr>
            <sz val="9"/>
            <color indexed="81"/>
            <rFont val="Tahoma"/>
            <family val="2"/>
          </rPr>
          <t>Solver found a solution. All constraints and optimality conditions are satisfied.</t>
        </r>
      </text>
    </comment>
    <comment ref="G87" authorId="0" shapeId="0" xr:uid="{977F1AC1-F983-4446-BC20-A36FF56ADA28}">
      <text>
        <r>
          <rPr>
            <sz val="9"/>
            <color indexed="81"/>
            <rFont val="Tahoma"/>
            <family val="2"/>
          </rPr>
          <t>Solver found a solution. All constraints and optimality conditions are satisfied.</t>
        </r>
      </text>
    </comment>
    <comment ref="H87" authorId="0" shapeId="0" xr:uid="{7ABC3EB9-D8F2-4A80-A0BA-8E384F18DBA9}">
      <text>
        <r>
          <rPr>
            <sz val="9"/>
            <color indexed="81"/>
            <rFont val="Tahoma"/>
            <family val="2"/>
          </rPr>
          <t>Solver found a solution. All constraints and optimality conditions are satisfied.</t>
        </r>
      </text>
    </comment>
    <comment ref="I87" authorId="0" shapeId="0" xr:uid="{663B47A1-2D17-44F6-815F-232F2AE68675}">
      <text>
        <r>
          <rPr>
            <sz val="9"/>
            <color indexed="81"/>
            <rFont val="Tahoma"/>
            <family val="2"/>
          </rPr>
          <t>Solver found a solution. All constraints and optimality conditions are satisfied.</t>
        </r>
      </text>
    </comment>
    <comment ref="J87" authorId="0" shapeId="0" xr:uid="{8177F316-2B48-4E51-BA59-F45A5B5261A3}">
      <text>
        <r>
          <rPr>
            <sz val="9"/>
            <color indexed="81"/>
            <rFont val="Tahoma"/>
            <family val="2"/>
          </rPr>
          <t>Solver found a solution. All constraints and optimality conditions are satisfied.</t>
        </r>
      </text>
    </comment>
    <comment ref="K87" authorId="0" shapeId="0" xr:uid="{8B0C1934-98E3-480F-9AA8-A8A15E525338}">
      <text>
        <r>
          <rPr>
            <sz val="9"/>
            <color indexed="81"/>
            <rFont val="Tahoma"/>
            <family val="2"/>
          </rPr>
          <t>Solver found a solution. All constraints and optimality conditions are satisfied.</t>
        </r>
      </text>
    </comment>
    <comment ref="L87" authorId="0" shapeId="0" xr:uid="{17DACE3B-206C-40B0-B01E-69C66A691C74}">
      <text>
        <r>
          <rPr>
            <sz val="9"/>
            <color indexed="81"/>
            <rFont val="Tahoma"/>
            <family val="2"/>
          </rPr>
          <t>Solver found a solution. All constraints and optimality conditions are satisfied.</t>
        </r>
      </text>
    </comment>
    <comment ref="M87" authorId="0" shapeId="0" xr:uid="{70B2B372-3FD6-4217-A8AB-8FF430BFBEEB}">
      <text>
        <r>
          <rPr>
            <sz val="9"/>
            <color indexed="81"/>
            <rFont val="Tahoma"/>
            <family val="2"/>
          </rPr>
          <t>Solver found a solution. All constraints and optimality conditions are satisfied.</t>
        </r>
      </text>
    </comment>
    <comment ref="N87" authorId="0" shapeId="0" xr:uid="{2D130A18-E13F-493B-B449-84D8ED9D6176}">
      <text>
        <r>
          <rPr>
            <sz val="9"/>
            <color indexed="81"/>
            <rFont val="Tahoma"/>
            <family val="2"/>
          </rPr>
          <t>Solver found a solution. All constraints and optimality conditions are satisfied.</t>
        </r>
      </text>
    </comment>
    <comment ref="O87" authorId="0" shapeId="0" xr:uid="{694D469F-6485-4377-9B74-5162AE09EBF7}">
      <text>
        <r>
          <rPr>
            <sz val="9"/>
            <color indexed="81"/>
            <rFont val="Tahoma"/>
            <family val="2"/>
          </rPr>
          <t>Solver found a solution. All constraints and optimality conditions are satisfied.</t>
        </r>
      </text>
    </comment>
    <comment ref="P87" authorId="0" shapeId="0" xr:uid="{6C0B0686-5A44-402D-BEBF-828C1C13FD61}">
      <text>
        <r>
          <rPr>
            <sz val="9"/>
            <color indexed="81"/>
            <rFont val="Tahoma"/>
            <family val="2"/>
          </rPr>
          <t>Solver found a solution. All constraints and optimality conditions are satisfied.</t>
        </r>
      </text>
    </comment>
    <comment ref="Q87" authorId="0" shapeId="0" xr:uid="{F5F3B084-A319-4F99-9EB3-DBFE66CBE737}">
      <text>
        <r>
          <rPr>
            <sz val="9"/>
            <color indexed="81"/>
            <rFont val="Tahoma"/>
            <family val="2"/>
          </rPr>
          <t>Solver found a solution. All constraints and optimality conditions are satisfied.</t>
        </r>
      </text>
    </comment>
    <comment ref="R87" authorId="0" shapeId="0" xr:uid="{15CD9BFE-A05F-402F-A0E6-F4F57C91AE38}">
      <text>
        <r>
          <rPr>
            <sz val="9"/>
            <color indexed="81"/>
            <rFont val="Tahoma"/>
            <family val="2"/>
          </rPr>
          <t>Solver found a solution. All constraints and optimality conditions are satisfied.</t>
        </r>
      </text>
    </comment>
    <comment ref="S87" authorId="0" shapeId="0" xr:uid="{B923DBF6-0244-4ABB-9B1F-36CA854141F7}">
      <text>
        <r>
          <rPr>
            <sz val="9"/>
            <color indexed="81"/>
            <rFont val="Tahoma"/>
            <family val="2"/>
          </rPr>
          <t>Solver found a solution. All constraints and optimality conditions are satisfied.</t>
        </r>
      </text>
    </comment>
    <comment ref="T87" authorId="0" shapeId="0" xr:uid="{DB8C38E5-58ED-4411-94CE-B962320D0C73}">
      <text>
        <r>
          <rPr>
            <sz val="9"/>
            <color indexed="81"/>
            <rFont val="Tahoma"/>
            <family val="2"/>
          </rPr>
          <t>Solver found a solution. All constraints and optimality conditions are satisfied.</t>
        </r>
      </text>
    </comment>
    <comment ref="U87" authorId="0" shapeId="0" xr:uid="{092CDB53-9784-4CC5-B80A-3857541EB112}">
      <text>
        <r>
          <rPr>
            <sz val="9"/>
            <color indexed="81"/>
            <rFont val="Tahoma"/>
            <family val="2"/>
          </rPr>
          <t>Solver found a solution. All constraints and optimality conditions are satisfied.</t>
        </r>
      </text>
    </comment>
    <comment ref="V87" authorId="0" shapeId="0" xr:uid="{65FF62D9-176A-498A-9850-0B1273ECF5AF}">
      <text>
        <r>
          <rPr>
            <sz val="9"/>
            <color indexed="81"/>
            <rFont val="Tahoma"/>
            <family val="2"/>
          </rPr>
          <t>Solver found a solution. All constraints and optimality conditions are satisfied.</t>
        </r>
      </text>
    </comment>
    <comment ref="B88" authorId="0" shapeId="0" xr:uid="{778ED714-D190-46E2-BC39-56D16024215A}">
      <text>
        <r>
          <rPr>
            <sz val="9"/>
            <color indexed="81"/>
            <rFont val="Tahoma"/>
            <family val="2"/>
          </rPr>
          <t>Solver found an integer solution within tolerance. All constraints are satisfied.</t>
        </r>
      </text>
    </comment>
    <comment ref="C88" authorId="0" shapeId="0" xr:uid="{03A32023-8B64-454B-B514-7AD25332CE54}">
      <text>
        <r>
          <rPr>
            <sz val="9"/>
            <color indexed="81"/>
            <rFont val="Tahoma"/>
            <family val="2"/>
          </rPr>
          <t>Solver found an integer solution within tolerance. All constraints are satisfied.</t>
        </r>
      </text>
    </comment>
    <comment ref="D88" authorId="0" shapeId="0" xr:uid="{EC6A7D62-C1DF-4B71-9C40-797A215E8E63}">
      <text>
        <r>
          <rPr>
            <sz val="9"/>
            <color indexed="81"/>
            <rFont val="Tahoma"/>
            <family val="2"/>
          </rPr>
          <t>Solver found an integer solution within tolerance. All constraints are satisfied.</t>
        </r>
      </text>
    </comment>
    <comment ref="E88" authorId="0" shapeId="0" xr:uid="{B38A786F-4A82-479D-B871-295B16EE9E83}">
      <text>
        <r>
          <rPr>
            <sz val="9"/>
            <color indexed="81"/>
            <rFont val="Tahoma"/>
            <family val="2"/>
          </rPr>
          <t>Solver found an integer solution within tolerance. All constraints are satisfied.</t>
        </r>
      </text>
    </comment>
    <comment ref="F88" authorId="0" shapeId="0" xr:uid="{9A75B56B-D962-42B4-8BB9-1541D3F18746}">
      <text>
        <r>
          <rPr>
            <sz val="9"/>
            <color indexed="81"/>
            <rFont val="Tahoma"/>
            <family val="2"/>
          </rPr>
          <t>Solver found a solution. All constraints and optimality conditions are satisfied.</t>
        </r>
      </text>
    </comment>
    <comment ref="G88" authorId="0" shapeId="0" xr:uid="{CE257992-CF36-42D8-90FD-B16B5A80F0AA}">
      <text>
        <r>
          <rPr>
            <sz val="9"/>
            <color indexed="81"/>
            <rFont val="Tahoma"/>
            <family val="2"/>
          </rPr>
          <t>Solver found a solution. All constraints and optimality conditions are satisfied.</t>
        </r>
      </text>
    </comment>
    <comment ref="H88" authorId="0" shapeId="0" xr:uid="{BE13D499-3FD6-47CD-BF92-2EE4F74625CD}">
      <text>
        <r>
          <rPr>
            <sz val="9"/>
            <color indexed="81"/>
            <rFont val="Tahoma"/>
            <family val="2"/>
          </rPr>
          <t>Solver found a solution. All constraints and optimality conditions are satisfied.</t>
        </r>
      </text>
    </comment>
    <comment ref="I88" authorId="0" shapeId="0" xr:uid="{A425B40F-EBC4-4700-995E-FC55CA751AC2}">
      <text>
        <r>
          <rPr>
            <sz val="9"/>
            <color indexed="81"/>
            <rFont val="Tahoma"/>
            <family val="2"/>
          </rPr>
          <t>Solver found a solution. All constraints and optimality conditions are satisfied.</t>
        </r>
      </text>
    </comment>
    <comment ref="J88" authorId="0" shapeId="0" xr:uid="{0D311D8E-4177-4BFC-8C45-49A2F0049E66}">
      <text>
        <r>
          <rPr>
            <sz val="9"/>
            <color indexed="81"/>
            <rFont val="Tahoma"/>
            <family val="2"/>
          </rPr>
          <t>Solver found a solution. All constraints and optimality conditions are satisfied.</t>
        </r>
      </text>
    </comment>
    <comment ref="K88" authorId="0" shapeId="0" xr:uid="{D460593E-BEE0-4090-83D5-AD207CCAEA56}">
      <text>
        <r>
          <rPr>
            <sz val="9"/>
            <color indexed="81"/>
            <rFont val="Tahoma"/>
            <family val="2"/>
          </rPr>
          <t>Solver found a solution. All constraints and optimality conditions are satisfied.</t>
        </r>
      </text>
    </comment>
    <comment ref="L88" authorId="0" shapeId="0" xr:uid="{B373485B-9F5A-4D6B-8062-12F9D73511C8}">
      <text>
        <r>
          <rPr>
            <sz val="9"/>
            <color indexed="81"/>
            <rFont val="Tahoma"/>
            <family val="2"/>
          </rPr>
          <t>Solver found a solution. All constraints and optimality conditions are satisfied.</t>
        </r>
      </text>
    </comment>
    <comment ref="M88" authorId="0" shapeId="0" xr:uid="{3C76B54C-158B-4040-82BA-0917BA90F09F}">
      <text>
        <r>
          <rPr>
            <sz val="9"/>
            <color indexed="81"/>
            <rFont val="Tahoma"/>
            <family val="2"/>
          </rPr>
          <t>Solver found a solution. All constraints and optimality conditions are satisfied.</t>
        </r>
      </text>
    </comment>
    <comment ref="N88" authorId="0" shapeId="0" xr:uid="{6CC5F91E-41F4-4608-8584-BCE55370AE33}">
      <text>
        <r>
          <rPr>
            <sz val="9"/>
            <color indexed="81"/>
            <rFont val="Tahoma"/>
            <family val="2"/>
          </rPr>
          <t>Solver found a solution. All constraints and optimality conditions are satisfied.</t>
        </r>
      </text>
    </comment>
    <comment ref="O88" authorId="0" shapeId="0" xr:uid="{A4AD7EE1-1247-4D0E-860C-7D14676B14C6}">
      <text>
        <r>
          <rPr>
            <sz val="9"/>
            <color indexed="81"/>
            <rFont val="Tahoma"/>
            <family val="2"/>
          </rPr>
          <t>Solver found a solution. All constraints and optimality conditions are satisfied.</t>
        </r>
      </text>
    </comment>
    <comment ref="P88" authorId="0" shapeId="0" xr:uid="{8CDCE57C-5F7F-44F2-BAF8-3F17DDD0FBB1}">
      <text>
        <r>
          <rPr>
            <sz val="9"/>
            <color indexed="81"/>
            <rFont val="Tahoma"/>
            <family val="2"/>
          </rPr>
          <t>Solver found a solution. All constraints and optimality conditions are satisfied.</t>
        </r>
      </text>
    </comment>
    <comment ref="Q88" authorId="0" shapeId="0" xr:uid="{070A34F7-927A-4193-A7F6-90C8FC34404C}">
      <text>
        <r>
          <rPr>
            <sz val="9"/>
            <color indexed="81"/>
            <rFont val="Tahoma"/>
            <family val="2"/>
          </rPr>
          <t>Solver found a solution. All constraints and optimality conditions are satisfied.</t>
        </r>
      </text>
    </comment>
    <comment ref="R88" authorId="0" shapeId="0" xr:uid="{070DEA53-0721-488E-B167-F50A96109F51}">
      <text>
        <r>
          <rPr>
            <sz val="9"/>
            <color indexed="81"/>
            <rFont val="Tahoma"/>
            <family val="2"/>
          </rPr>
          <t>Solver found a solution. All constraints and optimality conditions are satisfied.</t>
        </r>
      </text>
    </comment>
    <comment ref="S88" authorId="0" shapeId="0" xr:uid="{57F0FD39-4940-4969-A8D6-FC9840622962}">
      <text>
        <r>
          <rPr>
            <sz val="9"/>
            <color indexed="81"/>
            <rFont val="Tahoma"/>
            <family val="2"/>
          </rPr>
          <t>Solver found a solution. All constraints and optimality conditions are satisfied.</t>
        </r>
      </text>
    </comment>
    <comment ref="T88" authorId="0" shapeId="0" xr:uid="{35C17479-565A-4C0E-AB88-1C8007B53818}">
      <text>
        <r>
          <rPr>
            <sz val="9"/>
            <color indexed="81"/>
            <rFont val="Tahoma"/>
            <family val="2"/>
          </rPr>
          <t>Solver found a solution. All constraints and optimality conditions are satisfied.</t>
        </r>
      </text>
    </comment>
    <comment ref="U88" authorId="0" shapeId="0" xr:uid="{78783B2A-E412-4E01-A60A-65069EA8D32B}">
      <text>
        <r>
          <rPr>
            <sz val="9"/>
            <color indexed="81"/>
            <rFont val="Tahoma"/>
            <family val="2"/>
          </rPr>
          <t>Solver found a solution. All constraints and optimality conditions are satisfied.</t>
        </r>
      </text>
    </comment>
    <comment ref="V88" authorId="0" shapeId="0" xr:uid="{293A2ADC-7280-45EF-B6ED-ED705352744B}">
      <text>
        <r>
          <rPr>
            <sz val="9"/>
            <color indexed="81"/>
            <rFont val="Tahoma"/>
            <family val="2"/>
          </rPr>
          <t>Solver found a solution. All constraints and optimality conditions are satisfied.</t>
        </r>
      </text>
    </comment>
    <comment ref="B89" authorId="0" shapeId="0" xr:uid="{B4C123EF-B364-4B51-A7C7-C861A9F145BC}">
      <text>
        <r>
          <rPr>
            <sz val="9"/>
            <color indexed="81"/>
            <rFont val="Tahoma"/>
            <family val="2"/>
          </rPr>
          <t>Solver found an integer solution within tolerance. All constraints are satisfied.</t>
        </r>
      </text>
    </comment>
    <comment ref="C89" authorId="0" shapeId="0" xr:uid="{771B2135-6933-4204-A9B2-F8E8D46F3ED4}">
      <text>
        <r>
          <rPr>
            <sz val="9"/>
            <color indexed="81"/>
            <rFont val="Tahoma"/>
            <family val="2"/>
          </rPr>
          <t>Solver found an integer solution within tolerance. All constraints are satisfied.</t>
        </r>
      </text>
    </comment>
    <comment ref="D89" authorId="0" shapeId="0" xr:uid="{98B33AAD-C751-406A-B229-77CCEA2B6A1A}">
      <text>
        <r>
          <rPr>
            <sz val="9"/>
            <color indexed="81"/>
            <rFont val="Tahoma"/>
            <family val="2"/>
          </rPr>
          <t>Solver found an integer solution within tolerance. All constraints are satisfied.</t>
        </r>
      </text>
    </comment>
    <comment ref="E89" authorId="0" shapeId="0" xr:uid="{426C8728-633D-4252-9E5E-2E715670D851}">
      <text>
        <r>
          <rPr>
            <sz val="9"/>
            <color indexed="81"/>
            <rFont val="Tahoma"/>
            <family val="2"/>
          </rPr>
          <t>Solver found an integer solution within tolerance. All constraints are satisfied.</t>
        </r>
      </text>
    </comment>
    <comment ref="F89" authorId="0" shapeId="0" xr:uid="{5C13B860-87B9-4E1E-8385-EF5A93A39F82}">
      <text>
        <r>
          <rPr>
            <sz val="9"/>
            <color indexed="81"/>
            <rFont val="Tahoma"/>
            <family val="2"/>
          </rPr>
          <t>Solver found a solution. All constraints and optimality conditions are satisfied.</t>
        </r>
      </text>
    </comment>
    <comment ref="G89" authorId="0" shapeId="0" xr:uid="{87E3DAB8-EB1E-4811-B5C6-832A39E0F8CA}">
      <text>
        <r>
          <rPr>
            <sz val="9"/>
            <color indexed="81"/>
            <rFont val="Tahoma"/>
            <family val="2"/>
          </rPr>
          <t>Solver found a solution. All constraints and optimality conditions are satisfied.</t>
        </r>
      </text>
    </comment>
    <comment ref="H89" authorId="0" shapeId="0" xr:uid="{BA1D43F6-D6D6-47E2-900E-A925E9CFAA72}">
      <text>
        <r>
          <rPr>
            <sz val="9"/>
            <color indexed="81"/>
            <rFont val="Tahoma"/>
            <family val="2"/>
          </rPr>
          <t>Solver found a solution. All constraints and optimality conditions are satisfied.</t>
        </r>
      </text>
    </comment>
    <comment ref="I89" authorId="0" shapeId="0" xr:uid="{706ED100-E4D4-4F16-9CB0-CDB24C8453EC}">
      <text>
        <r>
          <rPr>
            <sz val="9"/>
            <color indexed="81"/>
            <rFont val="Tahoma"/>
            <family val="2"/>
          </rPr>
          <t>Solver found a solution. All constraints and optimality conditions are satisfied.</t>
        </r>
      </text>
    </comment>
    <comment ref="J89" authorId="0" shapeId="0" xr:uid="{7C33817E-1D40-44FB-A19B-D0C2575D4BA2}">
      <text>
        <r>
          <rPr>
            <sz val="9"/>
            <color indexed="81"/>
            <rFont val="Tahoma"/>
            <family val="2"/>
          </rPr>
          <t>Solver found a solution. All constraints and optimality conditions are satisfied.</t>
        </r>
      </text>
    </comment>
    <comment ref="K89" authorId="0" shapeId="0" xr:uid="{CBE7AB70-A120-4628-A060-992DBD625CB3}">
      <text>
        <r>
          <rPr>
            <sz val="9"/>
            <color indexed="81"/>
            <rFont val="Tahoma"/>
            <family val="2"/>
          </rPr>
          <t>Solver found a solution. All constraints and optimality conditions are satisfied.</t>
        </r>
      </text>
    </comment>
    <comment ref="L89" authorId="0" shapeId="0" xr:uid="{0C9516F9-8522-4B40-A865-D67BAD403758}">
      <text>
        <r>
          <rPr>
            <sz val="9"/>
            <color indexed="81"/>
            <rFont val="Tahoma"/>
            <family val="2"/>
          </rPr>
          <t>Solver found a solution. All constraints and optimality conditions are satisfied.</t>
        </r>
      </text>
    </comment>
    <comment ref="M89" authorId="0" shapeId="0" xr:uid="{0E5BCA4B-1BC8-49D5-BC13-E87E1E94949B}">
      <text>
        <r>
          <rPr>
            <sz val="9"/>
            <color indexed="81"/>
            <rFont val="Tahoma"/>
            <family val="2"/>
          </rPr>
          <t>Solver found a solution. All constraints and optimality conditions are satisfied.</t>
        </r>
      </text>
    </comment>
    <comment ref="N89" authorId="0" shapeId="0" xr:uid="{1344DF2C-D250-4DFE-9C7E-2FFC7CCF320F}">
      <text>
        <r>
          <rPr>
            <sz val="9"/>
            <color indexed="81"/>
            <rFont val="Tahoma"/>
            <family val="2"/>
          </rPr>
          <t>Solver found a solution. All constraints and optimality conditions are satisfied.</t>
        </r>
      </text>
    </comment>
    <comment ref="O89" authorId="0" shapeId="0" xr:uid="{278BBF6A-51A4-4CF6-A1A0-5F8FE718957E}">
      <text>
        <r>
          <rPr>
            <sz val="9"/>
            <color indexed="81"/>
            <rFont val="Tahoma"/>
            <family val="2"/>
          </rPr>
          <t>Solver found a solution. All constraints and optimality conditions are satisfied.</t>
        </r>
      </text>
    </comment>
    <comment ref="P89" authorId="0" shapeId="0" xr:uid="{AC0073B8-F482-4E1D-849D-DE90CB6D2D25}">
      <text>
        <r>
          <rPr>
            <sz val="9"/>
            <color indexed="81"/>
            <rFont val="Tahoma"/>
            <family val="2"/>
          </rPr>
          <t>Solver found a solution. All constraints and optimality conditions are satisfied.</t>
        </r>
      </text>
    </comment>
    <comment ref="Q89" authorId="0" shapeId="0" xr:uid="{74A8B271-93F5-4E26-9B8E-FB8667E3FC56}">
      <text>
        <r>
          <rPr>
            <sz val="9"/>
            <color indexed="81"/>
            <rFont val="Tahoma"/>
            <family val="2"/>
          </rPr>
          <t>Solver found a solution. All constraints and optimality conditions are satisfied.</t>
        </r>
      </text>
    </comment>
    <comment ref="R89" authorId="0" shapeId="0" xr:uid="{68227490-8F9D-48E5-9430-A5E68E09F251}">
      <text>
        <r>
          <rPr>
            <sz val="9"/>
            <color indexed="81"/>
            <rFont val="Tahoma"/>
            <family val="2"/>
          </rPr>
          <t>Solver found a solution. All constraints and optimality conditions are satisfied.</t>
        </r>
      </text>
    </comment>
    <comment ref="S89" authorId="0" shapeId="0" xr:uid="{AC386560-5958-4B3A-A855-0A6FD310BEE2}">
      <text>
        <r>
          <rPr>
            <sz val="9"/>
            <color indexed="81"/>
            <rFont val="Tahoma"/>
            <family val="2"/>
          </rPr>
          <t>Solver found a solution. All constraints and optimality conditions are satisfied.</t>
        </r>
      </text>
    </comment>
    <comment ref="T89" authorId="0" shapeId="0" xr:uid="{320DFD2F-7B20-4D17-B4B0-EFC6506AB4FE}">
      <text>
        <r>
          <rPr>
            <sz val="9"/>
            <color indexed="81"/>
            <rFont val="Tahoma"/>
            <family val="2"/>
          </rPr>
          <t>Solver found a solution. All constraints and optimality conditions are satisfied.</t>
        </r>
      </text>
    </comment>
    <comment ref="U89" authorId="0" shapeId="0" xr:uid="{1F4F462A-4336-49C8-9E9E-6FCA49FD55F1}">
      <text>
        <r>
          <rPr>
            <sz val="9"/>
            <color indexed="81"/>
            <rFont val="Tahoma"/>
            <family val="2"/>
          </rPr>
          <t>Solver found a solution. All constraints and optimality conditions are satisfied.</t>
        </r>
      </text>
    </comment>
    <comment ref="V89" authorId="0" shapeId="0" xr:uid="{C1FFCAA4-9FCE-49B7-B585-6D3AF1A19374}">
      <text>
        <r>
          <rPr>
            <sz val="9"/>
            <color indexed="81"/>
            <rFont val="Tahoma"/>
            <family val="2"/>
          </rPr>
          <t>Solver found a solution. All constraints and optimality conditions are satisfied.</t>
        </r>
      </text>
    </comment>
    <comment ref="B90" authorId="0" shapeId="0" xr:uid="{EB9389B6-7A5A-4B76-B156-E69D26D5487E}">
      <text>
        <r>
          <rPr>
            <sz val="9"/>
            <color indexed="81"/>
            <rFont val="Tahoma"/>
            <family val="2"/>
          </rPr>
          <t>Solver found an integer solution within tolerance. All constraints are satisfied.</t>
        </r>
      </text>
    </comment>
    <comment ref="C90" authorId="0" shapeId="0" xr:uid="{1D2F4355-7DC7-43A1-AA1C-4398D08068FB}">
      <text>
        <r>
          <rPr>
            <sz val="9"/>
            <color indexed="81"/>
            <rFont val="Tahoma"/>
            <family val="2"/>
          </rPr>
          <t>Solver found an integer solution within tolerance. All constraints are satisfied.</t>
        </r>
      </text>
    </comment>
    <comment ref="D90" authorId="0" shapeId="0" xr:uid="{D3E44F11-74B6-4800-9B88-5232508B4FAA}">
      <text>
        <r>
          <rPr>
            <sz val="9"/>
            <color indexed="81"/>
            <rFont val="Tahoma"/>
            <family val="2"/>
          </rPr>
          <t>Solver found an integer solution within tolerance. All constraints are satisfied.</t>
        </r>
      </text>
    </comment>
    <comment ref="E90" authorId="0" shapeId="0" xr:uid="{F2DD6A37-2E55-47D7-AFD2-4CFF1AFDA168}">
      <text>
        <r>
          <rPr>
            <sz val="9"/>
            <color indexed="81"/>
            <rFont val="Tahoma"/>
            <family val="2"/>
          </rPr>
          <t>Solver found an integer solution within tolerance. All constraints are satisfied.</t>
        </r>
      </text>
    </comment>
    <comment ref="F90" authorId="0" shapeId="0" xr:uid="{45455626-844A-46ED-8A2A-4D1EC08C2658}">
      <text>
        <r>
          <rPr>
            <sz val="9"/>
            <color indexed="81"/>
            <rFont val="Tahoma"/>
            <family val="2"/>
          </rPr>
          <t>Solver found a solution. All constraints and optimality conditions are satisfied.</t>
        </r>
      </text>
    </comment>
    <comment ref="G90" authorId="0" shapeId="0" xr:uid="{E8EFA47F-4527-4326-AB19-25992ED3C2B3}">
      <text>
        <r>
          <rPr>
            <sz val="9"/>
            <color indexed="81"/>
            <rFont val="Tahoma"/>
            <family val="2"/>
          </rPr>
          <t>Solver found a solution. All constraints and optimality conditions are satisfied.</t>
        </r>
      </text>
    </comment>
    <comment ref="H90" authorId="0" shapeId="0" xr:uid="{76E2B774-A3B6-4189-BF84-7637E5B6E265}">
      <text>
        <r>
          <rPr>
            <sz val="9"/>
            <color indexed="81"/>
            <rFont val="Tahoma"/>
            <family val="2"/>
          </rPr>
          <t>Solver found a solution. All constraints and optimality conditions are satisfied.</t>
        </r>
      </text>
    </comment>
    <comment ref="I90" authorId="0" shapeId="0" xr:uid="{50CA001A-C7DD-4C80-91D3-6B734F424955}">
      <text>
        <r>
          <rPr>
            <sz val="9"/>
            <color indexed="81"/>
            <rFont val="Tahoma"/>
            <family val="2"/>
          </rPr>
          <t>Solver found a solution. All constraints and optimality conditions are satisfied.</t>
        </r>
      </text>
    </comment>
    <comment ref="J90" authorId="0" shapeId="0" xr:uid="{51135AE2-889A-4C7A-A2B0-90C6FC513F20}">
      <text>
        <r>
          <rPr>
            <sz val="9"/>
            <color indexed="81"/>
            <rFont val="Tahoma"/>
            <family val="2"/>
          </rPr>
          <t>Solver found a solution. All constraints and optimality conditions are satisfied.</t>
        </r>
      </text>
    </comment>
    <comment ref="K90" authorId="0" shapeId="0" xr:uid="{5AC3D325-C747-4332-9A2A-85D39EBBF67C}">
      <text>
        <r>
          <rPr>
            <sz val="9"/>
            <color indexed="81"/>
            <rFont val="Tahoma"/>
            <family val="2"/>
          </rPr>
          <t>Solver found a solution. All constraints and optimality conditions are satisfied.</t>
        </r>
      </text>
    </comment>
    <comment ref="L90" authorId="0" shapeId="0" xr:uid="{49BF8482-284E-4AC3-8699-A6E74FBE518A}">
      <text>
        <r>
          <rPr>
            <sz val="9"/>
            <color indexed="81"/>
            <rFont val="Tahoma"/>
            <family val="2"/>
          </rPr>
          <t>Solver found a solution. All constraints and optimality conditions are satisfied.</t>
        </r>
      </text>
    </comment>
    <comment ref="M90" authorId="0" shapeId="0" xr:uid="{0703841B-8995-4092-B918-2B262F8B2771}">
      <text>
        <r>
          <rPr>
            <sz val="9"/>
            <color indexed="81"/>
            <rFont val="Tahoma"/>
            <family val="2"/>
          </rPr>
          <t>Solver found a solution. All constraints and optimality conditions are satisfied.</t>
        </r>
      </text>
    </comment>
    <comment ref="N90" authorId="0" shapeId="0" xr:uid="{73E2E4D5-3A0A-4C36-94EE-B91FD3D4834B}">
      <text>
        <r>
          <rPr>
            <sz val="9"/>
            <color indexed="81"/>
            <rFont val="Tahoma"/>
            <family val="2"/>
          </rPr>
          <t>Solver found a solution. All constraints and optimality conditions are satisfied.</t>
        </r>
      </text>
    </comment>
    <comment ref="O90" authorId="0" shapeId="0" xr:uid="{D3A2AB4C-70EA-41C0-97B8-904BDD817FDA}">
      <text>
        <r>
          <rPr>
            <sz val="9"/>
            <color indexed="81"/>
            <rFont val="Tahoma"/>
            <family val="2"/>
          </rPr>
          <t>Solver found a solution. All constraints and optimality conditions are satisfied.</t>
        </r>
      </text>
    </comment>
    <comment ref="P90" authorId="0" shapeId="0" xr:uid="{12307B03-22A2-4F54-BB14-E5D8B93B1D36}">
      <text>
        <r>
          <rPr>
            <sz val="9"/>
            <color indexed="81"/>
            <rFont val="Tahoma"/>
            <family val="2"/>
          </rPr>
          <t>Solver found a solution. All constraints and optimality conditions are satisfied.</t>
        </r>
      </text>
    </comment>
    <comment ref="Q90" authorId="0" shapeId="0" xr:uid="{DEA7091F-F3B8-41BF-90EA-8C0FDA7D55BC}">
      <text>
        <r>
          <rPr>
            <sz val="9"/>
            <color indexed="81"/>
            <rFont val="Tahoma"/>
            <family val="2"/>
          </rPr>
          <t>Solver found a solution. All constraints and optimality conditions are satisfied.</t>
        </r>
      </text>
    </comment>
    <comment ref="R90" authorId="0" shapeId="0" xr:uid="{9CE03AED-158B-4522-8A1A-00B6CA914951}">
      <text>
        <r>
          <rPr>
            <sz val="9"/>
            <color indexed="81"/>
            <rFont val="Tahoma"/>
            <family val="2"/>
          </rPr>
          <t>Solver found a solution. All constraints and optimality conditions are satisfied.</t>
        </r>
      </text>
    </comment>
    <comment ref="S90" authorId="0" shapeId="0" xr:uid="{F5F1AA57-5547-4230-B5DB-637C25375DAA}">
      <text>
        <r>
          <rPr>
            <sz val="9"/>
            <color indexed="81"/>
            <rFont val="Tahoma"/>
            <family val="2"/>
          </rPr>
          <t>Solver found a solution. All constraints and optimality conditions are satisfied.</t>
        </r>
      </text>
    </comment>
    <comment ref="T90" authorId="0" shapeId="0" xr:uid="{6B093C44-B778-49B9-9FA7-DBF0551D9C5E}">
      <text>
        <r>
          <rPr>
            <sz val="9"/>
            <color indexed="81"/>
            <rFont val="Tahoma"/>
            <family val="2"/>
          </rPr>
          <t>Solver found a solution. All constraints and optimality conditions are satisfied.</t>
        </r>
      </text>
    </comment>
    <comment ref="U90" authorId="0" shapeId="0" xr:uid="{87D81337-05FF-41C9-871F-174B0E4F3CEF}">
      <text>
        <r>
          <rPr>
            <sz val="9"/>
            <color indexed="81"/>
            <rFont val="Tahoma"/>
            <family val="2"/>
          </rPr>
          <t>Solver found a solution. All constraints and optimality conditions are satisfied.</t>
        </r>
      </text>
    </comment>
    <comment ref="V90" authorId="0" shapeId="0" xr:uid="{73AB68BE-731A-4E42-91A7-E4E59980EBC3}">
      <text>
        <r>
          <rPr>
            <sz val="9"/>
            <color indexed="81"/>
            <rFont val="Tahoma"/>
            <family val="2"/>
          </rPr>
          <t>Solver found a solution. All constraints and optimality conditions are satisfied.</t>
        </r>
      </text>
    </comment>
    <comment ref="B91" authorId="0" shapeId="0" xr:uid="{F87C3CE3-5B41-4C3D-B09E-24BA6792010B}">
      <text>
        <r>
          <rPr>
            <sz val="9"/>
            <color indexed="81"/>
            <rFont val="Tahoma"/>
            <family val="2"/>
          </rPr>
          <t>Solver found an integer solution within tolerance. All constraints are satisfied.</t>
        </r>
      </text>
    </comment>
    <comment ref="C91" authorId="0" shapeId="0" xr:uid="{C8BE370B-8C48-4A86-94F4-25124A15C6F5}">
      <text>
        <r>
          <rPr>
            <sz val="9"/>
            <color indexed="81"/>
            <rFont val="Tahoma"/>
            <family val="2"/>
          </rPr>
          <t>Solver found an integer solution within tolerance. All constraints are satisfied.</t>
        </r>
      </text>
    </comment>
    <comment ref="D91" authorId="0" shapeId="0" xr:uid="{C30572D5-978B-4AF1-8372-AF608320C935}">
      <text>
        <r>
          <rPr>
            <sz val="9"/>
            <color indexed="81"/>
            <rFont val="Tahoma"/>
            <family val="2"/>
          </rPr>
          <t>Solver found an integer solution within tolerance. All constraints are satisfied.</t>
        </r>
      </text>
    </comment>
    <comment ref="E91" authorId="0" shapeId="0" xr:uid="{D68A8672-1692-4C9E-8E29-A7985B4B2E17}">
      <text>
        <r>
          <rPr>
            <sz val="9"/>
            <color indexed="81"/>
            <rFont val="Tahoma"/>
            <family val="2"/>
          </rPr>
          <t>Solver found an integer solution within tolerance. All constraints are satisfied.</t>
        </r>
      </text>
    </comment>
    <comment ref="F91" authorId="0" shapeId="0" xr:uid="{37B0D8EE-CCFE-4E50-AAA4-2D5AAA78CF5A}">
      <text>
        <r>
          <rPr>
            <sz val="9"/>
            <color indexed="81"/>
            <rFont val="Tahoma"/>
            <family val="2"/>
          </rPr>
          <t>Solver found a solution. All constraints and optimality conditions are satisfied.</t>
        </r>
      </text>
    </comment>
    <comment ref="G91" authorId="0" shapeId="0" xr:uid="{A6E0E3CF-0820-4F5D-811B-8135DF619754}">
      <text>
        <r>
          <rPr>
            <sz val="9"/>
            <color indexed="81"/>
            <rFont val="Tahoma"/>
            <family val="2"/>
          </rPr>
          <t>Solver found a solution. All constraints and optimality conditions are satisfied.</t>
        </r>
      </text>
    </comment>
    <comment ref="H91" authorId="0" shapeId="0" xr:uid="{25B87CF3-86E9-4024-AA99-7769FE7CF389}">
      <text>
        <r>
          <rPr>
            <sz val="9"/>
            <color indexed="81"/>
            <rFont val="Tahoma"/>
            <family val="2"/>
          </rPr>
          <t>Solver found a solution. All constraints and optimality conditions are satisfied.</t>
        </r>
      </text>
    </comment>
    <comment ref="I91" authorId="0" shapeId="0" xr:uid="{FFB7EA4A-40D6-4021-82F1-83B2EB8D8B40}">
      <text>
        <r>
          <rPr>
            <sz val="9"/>
            <color indexed="81"/>
            <rFont val="Tahoma"/>
            <family val="2"/>
          </rPr>
          <t>Solver found a solution. All constraints and optimality conditions are satisfied.</t>
        </r>
      </text>
    </comment>
    <comment ref="J91" authorId="0" shapeId="0" xr:uid="{3CF5B823-B4A6-4723-8BEA-64099CFF17DD}">
      <text>
        <r>
          <rPr>
            <sz val="9"/>
            <color indexed="81"/>
            <rFont val="Tahoma"/>
            <family val="2"/>
          </rPr>
          <t>Solver found a solution. All constraints and optimality conditions are satisfied.</t>
        </r>
      </text>
    </comment>
    <comment ref="K91" authorId="0" shapeId="0" xr:uid="{859B0DC4-5D55-43ED-92A9-FF110E6995C3}">
      <text>
        <r>
          <rPr>
            <sz val="9"/>
            <color indexed="81"/>
            <rFont val="Tahoma"/>
            <family val="2"/>
          </rPr>
          <t>Solver found a solution. All constraints and optimality conditions are satisfied.</t>
        </r>
      </text>
    </comment>
    <comment ref="L91" authorId="0" shapeId="0" xr:uid="{1F514006-BA0B-43F2-922F-A39B0ABE0BBC}">
      <text>
        <r>
          <rPr>
            <sz val="9"/>
            <color indexed="81"/>
            <rFont val="Tahoma"/>
            <family val="2"/>
          </rPr>
          <t>Solver found a solution. All constraints and optimality conditions are satisfied.</t>
        </r>
      </text>
    </comment>
    <comment ref="M91" authorId="0" shapeId="0" xr:uid="{0B51A53F-A65D-4475-A9C5-90AC42EAE80B}">
      <text>
        <r>
          <rPr>
            <sz val="9"/>
            <color indexed="81"/>
            <rFont val="Tahoma"/>
            <family val="2"/>
          </rPr>
          <t>Solver found a solution. All constraints and optimality conditions are satisfied.</t>
        </r>
      </text>
    </comment>
    <comment ref="N91" authorId="0" shapeId="0" xr:uid="{DD093139-1D3F-4465-9E9B-98476F0CB466}">
      <text>
        <r>
          <rPr>
            <sz val="9"/>
            <color indexed="81"/>
            <rFont val="Tahoma"/>
            <family val="2"/>
          </rPr>
          <t>Solver found a solution. All constraints and optimality conditions are satisfied.</t>
        </r>
      </text>
    </comment>
    <comment ref="O91" authorId="0" shapeId="0" xr:uid="{509B7FE7-A8A9-425E-BBF4-DCF223D6912F}">
      <text>
        <r>
          <rPr>
            <sz val="9"/>
            <color indexed="81"/>
            <rFont val="Tahoma"/>
            <family val="2"/>
          </rPr>
          <t>Solver found a solution. All constraints and optimality conditions are satisfied.</t>
        </r>
      </text>
    </comment>
    <comment ref="P91" authorId="0" shapeId="0" xr:uid="{9201CACE-BF76-45FC-B1F0-AF7CCA156823}">
      <text>
        <r>
          <rPr>
            <sz val="9"/>
            <color indexed="81"/>
            <rFont val="Tahoma"/>
            <family val="2"/>
          </rPr>
          <t>Solver found a solution. All constraints and optimality conditions are satisfied.</t>
        </r>
      </text>
    </comment>
    <comment ref="Q91" authorId="0" shapeId="0" xr:uid="{1F4141FC-E777-40F4-89D8-F24773064605}">
      <text>
        <r>
          <rPr>
            <sz val="9"/>
            <color indexed="81"/>
            <rFont val="Tahoma"/>
            <family val="2"/>
          </rPr>
          <t>Solver found a solution. All constraints and optimality conditions are satisfied.</t>
        </r>
      </text>
    </comment>
    <comment ref="R91" authorId="0" shapeId="0" xr:uid="{3475ED74-FBD9-4182-ABFC-50EB860AEF2D}">
      <text>
        <r>
          <rPr>
            <sz val="9"/>
            <color indexed="81"/>
            <rFont val="Tahoma"/>
            <family val="2"/>
          </rPr>
          <t>Solver found a solution. All constraints and optimality conditions are satisfied.</t>
        </r>
      </text>
    </comment>
    <comment ref="S91" authorId="0" shapeId="0" xr:uid="{EF1BB8CC-1539-46EA-9297-682A618E6F46}">
      <text>
        <r>
          <rPr>
            <sz val="9"/>
            <color indexed="81"/>
            <rFont val="Tahoma"/>
            <family val="2"/>
          </rPr>
          <t>Solver found a solution. All constraints and optimality conditions are satisfied.</t>
        </r>
      </text>
    </comment>
    <comment ref="T91" authorId="0" shapeId="0" xr:uid="{C774167C-4652-4396-A876-4ABA6955B777}">
      <text>
        <r>
          <rPr>
            <sz val="9"/>
            <color indexed="81"/>
            <rFont val="Tahoma"/>
            <family val="2"/>
          </rPr>
          <t>Solver found a solution. All constraints and optimality conditions are satisfied.</t>
        </r>
      </text>
    </comment>
    <comment ref="U91" authorId="0" shapeId="0" xr:uid="{4FC8452B-FF89-411C-8648-1ABEE955B0C9}">
      <text>
        <r>
          <rPr>
            <sz val="9"/>
            <color indexed="81"/>
            <rFont val="Tahoma"/>
            <family val="2"/>
          </rPr>
          <t>Solver found a solution. All constraints and optimality conditions are satisfied.</t>
        </r>
      </text>
    </comment>
    <comment ref="V91" authorId="0" shapeId="0" xr:uid="{A62CB13A-4DA7-4D2E-B742-B0C3FE8F3543}">
      <text>
        <r>
          <rPr>
            <sz val="9"/>
            <color indexed="81"/>
            <rFont val="Tahoma"/>
            <family val="2"/>
          </rPr>
          <t>Solver found a solution. All constraints and optimality conditions are satisfied.</t>
        </r>
      </text>
    </comment>
    <comment ref="B92" authorId="0" shapeId="0" xr:uid="{C379BC14-E271-444D-ADC2-550CD8DC516E}">
      <text>
        <r>
          <rPr>
            <sz val="9"/>
            <color indexed="81"/>
            <rFont val="Tahoma"/>
            <family val="2"/>
          </rPr>
          <t>Solver found an integer solution within tolerance. All constraints are satisfied.</t>
        </r>
      </text>
    </comment>
    <comment ref="C92" authorId="0" shapeId="0" xr:uid="{D6D9064A-3A24-4A1C-8305-ABEB53173595}">
      <text>
        <r>
          <rPr>
            <sz val="9"/>
            <color indexed="81"/>
            <rFont val="Tahoma"/>
            <family val="2"/>
          </rPr>
          <t>Solver found an integer solution within tolerance. All constraints are satisfied.</t>
        </r>
      </text>
    </comment>
    <comment ref="D92" authorId="0" shapeId="0" xr:uid="{2276A416-8203-434D-A1F1-FEB6313B8AF4}">
      <text>
        <r>
          <rPr>
            <sz val="9"/>
            <color indexed="81"/>
            <rFont val="Tahoma"/>
            <family val="2"/>
          </rPr>
          <t>Solver found an integer solution within tolerance. All constraints are satisfied.</t>
        </r>
      </text>
    </comment>
    <comment ref="E92" authorId="0" shapeId="0" xr:uid="{4589D4E8-F028-4279-8186-04876F8D7F07}">
      <text>
        <r>
          <rPr>
            <sz val="9"/>
            <color indexed="81"/>
            <rFont val="Tahoma"/>
            <family val="2"/>
          </rPr>
          <t>Solver found an integer solution within tolerance. All constraints are satisfied.</t>
        </r>
      </text>
    </comment>
    <comment ref="F92" authorId="0" shapeId="0" xr:uid="{99A5C13C-FE21-478D-AD24-087E4C38B586}">
      <text>
        <r>
          <rPr>
            <sz val="9"/>
            <color indexed="81"/>
            <rFont val="Tahoma"/>
            <family val="2"/>
          </rPr>
          <t>Solver found a solution. All constraints and optimality conditions are satisfied.</t>
        </r>
      </text>
    </comment>
    <comment ref="G92" authorId="0" shapeId="0" xr:uid="{B48BAC02-B95C-4D50-B9D0-6E576899C7B2}">
      <text>
        <r>
          <rPr>
            <sz val="9"/>
            <color indexed="81"/>
            <rFont val="Tahoma"/>
            <family val="2"/>
          </rPr>
          <t>Solver found a solution. All constraints and optimality conditions are satisfied.</t>
        </r>
      </text>
    </comment>
    <comment ref="H92" authorId="0" shapeId="0" xr:uid="{EB39D8F7-82A2-4E60-B5A5-F33CF62EB89A}">
      <text>
        <r>
          <rPr>
            <sz val="9"/>
            <color indexed="81"/>
            <rFont val="Tahoma"/>
            <family val="2"/>
          </rPr>
          <t>Solver found a solution. All constraints and optimality conditions are satisfied.</t>
        </r>
      </text>
    </comment>
    <comment ref="I92" authorId="0" shapeId="0" xr:uid="{8260C05C-8C9C-4B2D-A294-7628BA3CB56D}">
      <text>
        <r>
          <rPr>
            <sz val="9"/>
            <color indexed="81"/>
            <rFont val="Tahoma"/>
            <family val="2"/>
          </rPr>
          <t>Solver found a solution. All constraints and optimality conditions are satisfied.</t>
        </r>
      </text>
    </comment>
    <comment ref="J92" authorId="0" shapeId="0" xr:uid="{81818E65-8F5B-46C9-BC91-0D19630A7022}">
      <text>
        <r>
          <rPr>
            <sz val="9"/>
            <color indexed="81"/>
            <rFont val="Tahoma"/>
            <family val="2"/>
          </rPr>
          <t>Solver found a solution. All constraints and optimality conditions are satisfied.</t>
        </r>
      </text>
    </comment>
    <comment ref="K92" authorId="0" shapeId="0" xr:uid="{933C2948-87CD-4416-B7B1-91C36A758E28}">
      <text>
        <r>
          <rPr>
            <sz val="9"/>
            <color indexed="81"/>
            <rFont val="Tahoma"/>
            <family val="2"/>
          </rPr>
          <t>Solver found a solution. All constraints and optimality conditions are satisfied.</t>
        </r>
      </text>
    </comment>
    <comment ref="L92" authorId="0" shapeId="0" xr:uid="{6969FA31-D33C-4440-8AFE-C3F4DB71A4F5}">
      <text>
        <r>
          <rPr>
            <sz val="9"/>
            <color indexed="81"/>
            <rFont val="Tahoma"/>
            <family val="2"/>
          </rPr>
          <t>Solver found a solution. All constraints and optimality conditions are satisfied.</t>
        </r>
      </text>
    </comment>
    <comment ref="M92" authorId="0" shapeId="0" xr:uid="{AD654EFD-C9E9-420E-A191-F6821FE34C26}">
      <text>
        <r>
          <rPr>
            <sz val="9"/>
            <color indexed="81"/>
            <rFont val="Tahoma"/>
            <family val="2"/>
          </rPr>
          <t>Solver found a solution. All constraints and optimality conditions are satisfied.</t>
        </r>
      </text>
    </comment>
    <comment ref="N92" authorId="0" shapeId="0" xr:uid="{0C0ED277-4431-49A3-A19A-BCD25FC22076}">
      <text>
        <r>
          <rPr>
            <sz val="9"/>
            <color indexed="81"/>
            <rFont val="Tahoma"/>
            <family val="2"/>
          </rPr>
          <t>Solver found a solution. All constraints and optimality conditions are satisfied.</t>
        </r>
      </text>
    </comment>
    <comment ref="O92" authorId="0" shapeId="0" xr:uid="{0C19F398-20CC-41F5-AB53-C1A8FB323F5A}">
      <text>
        <r>
          <rPr>
            <sz val="9"/>
            <color indexed="81"/>
            <rFont val="Tahoma"/>
            <family val="2"/>
          </rPr>
          <t>Solver found a solution. All constraints and optimality conditions are satisfied.</t>
        </r>
      </text>
    </comment>
    <comment ref="P92" authorId="0" shapeId="0" xr:uid="{663B57AE-2B8D-42DD-83BD-D17866EE5D9A}">
      <text>
        <r>
          <rPr>
            <sz val="9"/>
            <color indexed="81"/>
            <rFont val="Tahoma"/>
            <family val="2"/>
          </rPr>
          <t>Solver found a solution. All constraints and optimality conditions are satisfied.</t>
        </r>
      </text>
    </comment>
    <comment ref="Q92" authorId="0" shapeId="0" xr:uid="{9325F3AF-5BFF-4F3B-B0D0-45893E4F13BE}">
      <text>
        <r>
          <rPr>
            <sz val="9"/>
            <color indexed="81"/>
            <rFont val="Tahoma"/>
            <family val="2"/>
          </rPr>
          <t>Solver found a solution. All constraints and optimality conditions are satisfied.</t>
        </r>
      </text>
    </comment>
    <comment ref="R92" authorId="0" shapeId="0" xr:uid="{2293977D-27EC-448A-96C8-961C15A62BB1}">
      <text>
        <r>
          <rPr>
            <sz val="9"/>
            <color indexed="81"/>
            <rFont val="Tahoma"/>
            <family val="2"/>
          </rPr>
          <t>Solver found a solution. All constraints and optimality conditions are satisfied.</t>
        </r>
      </text>
    </comment>
    <comment ref="S92" authorId="0" shapeId="0" xr:uid="{4AB5F42D-F1B4-4BC7-A8CD-5AAA7B0AF19B}">
      <text>
        <r>
          <rPr>
            <sz val="9"/>
            <color indexed="81"/>
            <rFont val="Tahoma"/>
            <family val="2"/>
          </rPr>
          <t>Solver found a solution. All constraints and optimality conditions are satisfied.</t>
        </r>
      </text>
    </comment>
    <comment ref="T92" authorId="0" shapeId="0" xr:uid="{1AE54506-324F-4D22-9CD8-AE4759D0D878}">
      <text>
        <r>
          <rPr>
            <sz val="9"/>
            <color indexed="81"/>
            <rFont val="Tahoma"/>
            <family val="2"/>
          </rPr>
          <t>Solver found a solution. All constraints and optimality conditions are satisfied.</t>
        </r>
      </text>
    </comment>
    <comment ref="U92" authorId="0" shapeId="0" xr:uid="{A67FD5C9-D241-414F-AB23-64386EE04E01}">
      <text>
        <r>
          <rPr>
            <sz val="9"/>
            <color indexed="81"/>
            <rFont val="Tahoma"/>
            <family val="2"/>
          </rPr>
          <t>Solver found a solution. All constraints and optimality conditions are satisfied.</t>
        </r>
      </text>
    </comment>
    <comment ref="V92" authorId="0" shapeId="0" xr:uid="{6733FD38-2F4F-4300-BC35-2CAAFB3DA8CF}">
      <text>
        <r>
          <rPr>
            <sz val="9"/>
            <color indexed="81"/>
            <rFont val="Tahoma"/>
            <family val="2"/>
          </rPr>
          <t>Solver found a solution. All constraints and optimality conditions are satisfied.</t>
        </r>
      </text>
    </comment>
    <comment ref="B93" authorId="0" shapeId="0" xr:uid="{D7D8581E-66FB-4686-8D36-CADF16A94BF2}">
      <text>
        <r>
          <rPr>
            <sz val="9"/>
            <color indexed="81"/>
            <rFont val="Tahoma"/>
            <family val="2"/>
          </rPr>
          <t>Solver found an integer solution within tolerance. All constraints are satisfied.</t>
        </r>
      </text>
    </comment>
    <comment ref="C93" authorId="0" shapeId="0" xr:uid="{76D8ADD5-F1D7-4335-9464-9E1B78140279}">
      <text>
        <r>
          <rPr>
            <sz val="9"/>
            <color indexed="81"/>
            <rFont val="Tahoma"/>
            <family val="2"/>
          </rPr>
          <t>Solver found an integer solution within tolerance. All constraints are satisfied.</t>
        </r>
      </text>
    </comment>
    <comment ref="D93" authorId="0" shapeId="0" xr:uid="{AB33324A-B289-456C-8987-A981F320B6FA}">
      <text>
        <r>
          <rPr>
            <sz val="9"/>
            <color indexed="81"/>
            <rFont val="Tahoma"/>
            <family val="2"/>
          </rPr>
          <t>Solver found an integer solution within tolerance. All constraints are satisfied.</t>
        </r>
      </text>
    </comment>
    <comment ref="E93" authorId="0" shapeId="0" xr:uid="{3177D840-B251-4F2C-8112-2D953F2470B7}">
      <text>
        <r>
          <rPr>
            <sz val="9"/>
            <color indexed="81"/>
            <rFont val="Tahoma"/>
            <family val="2"/>
          </rPr>
          <t>Solver found an integer solution within tolerance. All constraints are satisfied.</t>
        </r>
      </text>
    </comment>
    <comment ref="F93" authorId="0" shapeId="0" xr:uid="{42491E06-F2CF-4F2D-83E8-A80846F3E818}">
      <text>
        <r>
          <rPr>
            <sz val="9"/>
            <color indexed="81"/>
            <rFont val="Tahoma"/>
            <family val="2"/>
          </rPr>
          <t>Solver found a solution. All constraints and optimality conditions are satisfied.</t>
        </r>
      </text>
    </comment>
    <comment ref="G93" authorId="0" shapeId="0" xr:uid="{3657C6C1-042F-45DB-ADD0-9D22C0641F35}">
      <text>
        <r>
          <rPr>
            <sz val="9"/>
            <color indexed="81"/>
            <rFont val="Tahoma"/>
            <family val="2"/>
          </rPr>
          <t>Solver found a solution. All constraints and optimality conditions are satisfied.</t>
        </r>
      </text>
    </comment>
    <comment ref="H93" authorId="0" shapeId="0" xr:uid="{EEA6B9B9-3388-4518-A6B8-9141DAF1FD47}">
      <text>
        <r>
          <rPr>
            <sz val="9"/>
            <color indexed="81"/>
            <rFont val="Tahoma"/>
            <family val="2"/>
          </rPr>
          <t>Solver found a solution. All constraints and optimality conditions are satisfied.</t>
        </r>
      </text>
    </comment>
    <comment ref="I93" authorId="0" shapeId="0" xr:uid="{0961937B-8A3C-460B-99D5-2CE8C7E948C8}">
      <text>
        <r>
          <rPr>
            <sz val="9"/>
            <color indexed="81"/>
            <rFont val="Tahoma"/>
            <family val="2"/>
          </rPr>
          <t>Solver found a solution. All constraints and optimality conditions are satisfied.</t>
        </r>
      </text>
    </comment>
    <comment ref="J93" authorId="0" shapeId="0" xr:uid="{FD027F84-5AFF-4E63-9EF8-34A4CD5D58EE}">
      <text>
        <r>
          <rPr>
            <sz val="9"/>
            <color indexed="81"/>
            <rFont val="Tahoma"/>
            <family val="2"/>
          </rPr>
          <t>Solver found a solution. All constraints and optimality conditions are satisfied.</t>
        </r>
      </text>
    </comment>
    <comment ref="K93" authorId="0" shapeId="0" xr:uid="{8D06A35B-AD1D-46CB-A062-8A0C9B1E2FC9}">
      <text>
        <r>
          <rPr>
            <sz val="9"/>
            <color indexed="81"/>
            <rFont val="Tahoma"/>
            <family val="2"/>
          </rPr>
          <t>Solver found a solution. All constraints and optimality conditions are satisfied.</t>
        </r>
      </text>
    </comment>
    <comment ref="L93" authorId="0" shapeId="0" xr:uid="{65A4B0F9-0E98-4FEE-B53E-C118428D3A49}">
      <text>
        <r>
          <rPr>
            <sz val="9"/>
            <color indexed="81"/>
            <rFont val="Tahoma"/>
            <family val="2"/>
          </rPr>
          <t>Solver found a solution. All constraints and optimality conditions are satisfied.</t>
        </r>
      </text>
    </comment>
    <comment ref="M93" authorId="0" shapeId="0" xr:uid="{69D24C06-9BAD-42DF-AB66-A88250ABB182}">
      <text>
        <r>
          <rPr>
            <sz val="9"/>
            <color indexed="81"/>
            <rFont val="Tahoma"/>
            <family val="2"/>
          </rPr>
          <t>Solver found a solution. All constraints and optimality conditions are satisfied.</t>
        </r>
      </text>
    </comment>
    <comment ref="N93" authorId="0" shapeId="0" xr:uid="{5AF3C801-50AD-4530-B134-AAB93CB3CC82}">
      <text>
        <r>
          <rPr>
            <sz val="9"/>
            <color indexed="81"/>
            <rFont val="Tahoma"/>
            <family val="2"/>
          </rPr>
          <t>Solver found a solution. All constraints and optimality conditions are satisfied.</t>
        </r>
      </text>
    </comment>
    <comment ref="O93" authorId="0" shapeId="0" xr:uid="{496C63A9-C717-45C7-ACC5-02A7CADEB34C}">
      <text>
        <r>
          <rPr>
            <sz val="9"/>
            <color indexed="81"/>
            <rFont val="Tahoma"/>
            <family val="2"/>
          </rPr>
          <t>Solver found a solution. All constraints and optimality conditions are satisfied.</t>
        </r>
      </text>
    </comment>
    <comment ref="P93" authorId="0" shapeId="0" xr:uid="{89EFF9A7-1A37-42E5-9052-FFC7B1247F86}">
      <text>
        <r>
          <rPr>
            <sz val="9"/>
            <color indexed="81"/>
            <rFont val="Tahoma"/>
            <family val="2"/>
          </rPr>
          <t>Solver found a solution. All constraints and optimality conditions are satisfied.</t>
        </r>
      </text>
    </comment>
    <comment ref="Q93" authorId="0" shapeId="0" xr:uid="{AB265029-C5A9-4E0E-8E22-4D2A1C4AF747}">
      <text>
        <r>
          <rPr>
            <sz val="9"/>
            <color indexed="81"/>
            <rFont val="Tahoma"/>
            <family val="2"/>
          </rPr>
          <t>Solver found a solution. All constraints and optimality conditions are satisfied.</t>
        </r>
      </text>
    </comment>
    <comment ref="R93" authorId="0" shapeId="0" xr:uid="{9948B89D-5971-4BCD-8733-AAD8B8018F36}">
      <text>
        <r>
          <rPr>
            <sz val="9"/>
            <color indexed="81"/>
            <rFont val="Tahoma"/>
            <family val="2"/>
          </rPr>
          <t>Solver found a solution. All constraints and optimality conditions are satisfied.</t>
        </r>
      </text>
    </comment>
    <comment ref="S93" authorId="0" shapeId="0" xr:uid="{25E46D99-52D4-4D0D-938D-580CAFAA026A}">
      <text>
        <r>
          <rPr>
            <sz val="9"/>
            <color indexed="81"/>
            <rFont val="Tahoma"/>
            <family val="2"/>
          </rPr>
          <t>Solver found a solution. All constraints and optimality conditions are satisfied.</t>
        </r>
      </text>
    </comment>
    <comment ref="T93" authorId="0" shapeId="0" xr:uid="{980A7304-5B5B-42DC-ACEA-C31D5C6045D9}">
      <text>
        <r>
          <rPr>
            <sz val="9"/>
            <color indexed="81"/>
            <rFont val="Tahoma"/>
            <family val="2"/>
          </rPr>
          <t>Solver found a solution. All constraints and optimality conditions are satisfied.</t>
        </r>
      </text>
    </comment>
    <comment ref="U93" authorId="0" shapeId="0" xr:uid="{2957B017-9A3F-4597-85C3-E6509A349CFD}">
      <text>
        <r>
          <rPr>
            <sz val="9"/>
            <color indexed="81"/>
            <rFont val="Tahoma"/>
            <family val="2"/>
          </rPr>
          <t>Solver found a solution. All constraints and optimality conditions are satisfied.</t>
        </r>
      </text>
    </comment>
    <comment ref="V93" authorId="0" shapeId="0" xr:uid="{93A3401E-257F-497E-A823-375186328A12}">
      <text>
        <r>
          <rPr>
            <sz val="9"/>
            <color indexed="81"/>
            <rFont val="Tahoma"/>
            <family val="2"/>
          </rPr>
          <t>Solver found a solution. All constraints and optimality conditions are satisfied.</t>
        </r>
      </text>
    </comment>
    <comment ref="B94" authorId="0" shapeId="0" xr:uid="{A5D622B4-1154-4D69-B88C-15F7B1F506E7}">
      <text>
        <r>
          <rPr>
            <sz val="9"/>
            <color indexed="81"/>
            <rFont val="Tahoma"/>
            <family val="2"/>
          </rPr>
          <t>Solver found an integer solution within tolerance. All constraints are satisfied.</t>
        </r>
      </text>
    </comment>
    <comment ref="C94" authorId="0" shapeId="0" xr:uid="{B7BB6411-1FA1-4B31-AF13-774F7800229C}">
      <text>
        <r>
          <rPr>
            <sz val="9"/>
            <color indexed="81"/>
            <rFont val="Tahoma"/>
            <family val="2"/>
          </rPr>
          <t>Solver found an integer solution within tolerance. All constraints are satisfied.</t>
        </r>
      </text>
    </comment>
    <comment ref="D94" authorId="0" shapeId="0" xr:uid="{966D90CB-F551-4133-9830-BFB486C5911A}">
      <text>
        <r>
          <rPr>
            <sz val="9"/>
            <color indexed="81"/>
            <rFont val="Tahoma"/>
            <family val="2"/>
          </rPr>
          <t>Solver found an integer solution within tolerance. All constraints are satisfied.</t>
        </r>
      </text>
    </comment>
    <comment ref="E94" authorId="0" shapeId="0" xr:uid="{B82CBFDB-9F15-4A60-9638-86F21943A2BD}">
      <text>
        <r>
          <rPr>
            <sz val="9"/>
            <color indexed="81"/>
            <rFont val="Tahoma"/>
            <family val="2"/>
          </rPr>
          <t>Solver found an integer solution within tolerance. All constraints are satisfied.</t>
        </r>
      </text>
    </comment>
    <comment ref="F94" authorId="0" shapeId="0" xr:uid="{14F60259-A33B-4A52-AF4F-13F15EF1FA99}">
      <text>
        <r>
          <rPr>
            <sz val="9"/>
            <color indexed="81"/>
            <rFont val="Tahoma"/>
            <family val="2"/>
          </rPr>
          <t>Solver found a solution. All constraints and optimality conditions are satisfied.</t>
        </r>
      </text>
    </comment>
    <comment ref="G94" authorId="0" shapeId="0" xr:uid="{3B042267-3559-49A1-AA77-6F1FA2002214}">
      <text>
        <r>
          <rPr>
            <sz val="9"/>
            <color indexed="81"/>
            <rFont val="Tahoma"/>
            <family val="2"/>
          </rPr>
          <t>Solver found a solution. All constraints and optimality conditions are satisfied.</t>
        </r>
      </text>
    </comment>
    <comment ref="H94" authorId="0" shapeId="0" xr:uid="{6BFF690F-BD77-4D82-8AC1-1E7DC2A436A8}">
      <text>
        <r>
          <rPr>
            <sz val="9"/>
            <color indexed="81"/>
            <rFont val="Tahoma"/>
            <family val="2"/>
          </rPr>
          <t>Solver found a solution. All constraints and optimality conditions are satisfied.</t>
        </r>
      </text>
    </comment>
    <comment ref="I94" authorId="0" shapeId="0" xr:uid="{CFADC11F-866A-40BB-B04D-2AD9F326F20B}">
      <text>
        <r>
          <rPr>
            <sz val="9"/>
            <color indexed="81"/>
            <rFont val="Tahoma"/>
            <family val="2"/>
          </rPr>
          <t>Solver found a solution. All constraints and optimality conditions are satisfied.</t>
        </r>
      </text>
    </comment>
    <comment ref="J94" authorId="0" shapeId="0" xr:uid="{0FF6163C-214F-40BE-89ED-745CBDCAC64C}">
      <text>
        <r>
          <rPr>
            <sz val="9"/>
            <color indexed="81"/>
            <rFont val="Tahoma"/>
            <family val="2"/>
          </rPr>
          <t>Solver found a solution. All constraints and optimality conditions are satisfied.</t>
        </r>
      </text>
    </comment>
    <comment ref="K94" authorId="0" shapeId="0" xr:uid="{CF8537EF-C58D-47E2-B5F8-7CE4BF28C1DC}">
      <text>
        <r>
          <rPr>
            <sz val="9"/>
            <color indexed="81"/>
            <rFont val="Tahoma"/>
            <family val="2"/>
          </rPr>
          <t>Solver found a solution. All constraints and optimality conditions are satisfied.</t>
        </r>
      </text>
    </comment>
    <comment ref="L94" authorId="0" shapeId="0" xr:uid="{3EA23411-D3A2-4C50-97FA-7241819238E8}">
      <text>
        <r>
          <rPr>
            <sz val="9"/>
            <color indexed="81"/>
            <rFont val="Tahoma"/>
            <family val="2"/>
          </rPr>
          <t>Solver found a solution. All constraints and optimality conditions are satisfied.</t>
        </r>
      </text>
    </comment>
    <comment ref="M94" authorId="0" shapeId="0" xr:uid="{A8B28B59-D264-4DD9-AF47-6B3BAAF7E7B7}">
      <text>
        <r>
          <rPr>
            <sz val="9"/>
            <color indexed="81"/>
            <rFont val="Tahoma"/>
            <family val="2"/>
          </rPr>
          <t>Solver found a solution. All constraints and optimality conditions are satisfied.</t>
        </r>
      </text>
    </comment>
    <comment ref="N94" authorId="0" shapeId="0" xr:uid="{F50F5E96-33CB-45DB-9937-E87915790E91}">
      <text>
        <r>
          <rPr>
            <sz val="9"/>
            <color indexed="81"/>
            <rFont val="Tahoma"/>
            <family val="2"/>
          </rPr>
          <t>Solver found a solution. All constraints and optimality conditions are satisfied.</t>
        </r>
      </text>
    </comment>
    <comment ref="O94" authorId="0" shapeId="0" xr:uid="{8F80AD2B-9114-438D-8226-1FA8E173EEFE}">
      <text>
        <r>
          <rPr>
            <sz val="9"/>
            <color indexed="81"/>
            <rFont val="Tahoma"/>
            <family val="2"/>
          </rPr>
          <t>Solver found a solution. All constraints and optimality conditions are satisfied.</t>
        </r>
      </text>
    </comment>
    <comment ref="P94" authorId="0" shapeId="0" xr:uid="{C2DE1D60-DF2A-4B66-AF21-B3D041EC8408}">
      <text>
        <r>
          <rPr>
            <sz val="9"/>
            <color indexed="81"/>
            <rFont val="Tahoma"/>
            <family val="2"/>
          </rPr>
          <t>Solver found a solution. All constraints and optimality conditions are satisfied.</t>
        </r>
      </text>
    </comment>
    <comment ref="Q94" authorId="0" shapeId="0" xr:uid="{1714E4D3-319C-4970-ABED-B21335F3EBFF}">
      <text>
        <r>
          <rPr>
            <sz val="9"/>
            <color indexed="81"/>
            <rFont val="Tahoma"/>
            <family val="2"/>
          </rPr>
          <t>Solver found a solution. All constraints and optimality conditions are satisfied.</t>
        </r>
      </text>
    </comment>
    <comment ref="R94" authorId="0" shapeId="0" xr:uid="{731AB4AE-BD81-4500-BB7E-A86271BB8D9A}">
      <text>
        <r>
          <rPr>
            <sz val="9"/>
            <color indexed="81"/>
            <rFont val="Tahoma"/>
            <family val="2"/>
          </rPr>
          <t>Solver found a solution. All constraints and optimality conditions are satisfied.</t>
        </r>
      </text>
    </comment>
    <comment ref="S94" authorId="0" shapeId="0" xr:uid="{C4768C41-BD19-4E62-A63D-DB9042C80E36}">
      <text>
        <r>
          <rPr>
            <sz val="9"/>
            <color indexed="81"/>
            <rFont val="Tahoma"/>
            <family val="2"/>
          </rPr>
          <t>Solver found a solution. All constraints and optimality conditions are satisfied.</t>
        </r>
      </text>
    </comment>
    <comment ref="T94" authorId="0" shapeId="0" xr:uid="{38EF64EF-CA2F-49FF-9ADF-ECCA59FD0D70}">
      <text>
        <r>
          <rPr>
            <sz val="9"/>
            <color indexed="81"/>
            <rFont val="Tahoma"/>
            <family val="2"/>
          </rPr>
          <t>Solver found a solution. All constraints and optimality conditions are satisfied.</t>
        </r>
      </text>
    </comment>
    <comment ref="U94" authorId="0" shapeId="0" xr:uid="{662E4324-C5DC-4062-BAF5-307AA591E111}">
      <text>
        <r>
          <rPr>
            <sz val="9"/>
            <color indexed="81"/>
            <rFont val="Tahoma"/>
            <family val="2"/>
          </rPr>
          <t>Solver found a solution. All constraints and optimality conditions are satisfied.</t>
        </r>
      </text>
    </comment>
    <comment ref="V94" authorId="0" shapeId="0" xr:uid="{6E2E2747-CC7E-404B-9D9F-110202ADF2F7}">
      <text>
        <r>
          <rPr>
            <sz val="9"/>
            <color indexed="81"/>
            <rFont val="Tahoma"/>
            <family val="2"/>
          </rPr>
          <t>Solver found a solution. All constraints and optimality conditions are satisfied.</t>
        </r>
      </text>
    </comment>
    <comment ref="B97" authorId="0" shapeId="0" xr:uid="{FB68BAC6-9C72-45EA-BE19-A8258904B882}">
      <text>
        <r>
          <rPr>
            <sz val="9"/>
            <color indexed="81"/>
            <rFont val="Tahoma"/>
            <family val="2"/>
          </rPr>
          <t>Solver found a solution. All constraints and optimality conditions are satisfied.</t>
        </r>
      </text>
    </comment>
    <comment ref="C97" authorId="0" shapeId="0" xr:uid="{3B19F1D5-525D-47E7-80A5-59EDD90F7B3D}">
      <text>
        <r>
          <rPr>
            <sz val="9"/>
            <color indexed="81"/>
            <rFont val="Tahoma"/>
            <family val="2"/>
          </rPr>
          <t>Solver found a solution. All constraints and optimality conditions are satisfied.</t>
        </r>
      </text>
    </comment>
    <comment ref="D97" authorId="0" shapeId="0" xr:uid="{28B4542F-3C0D-411E-9A0C-42EB2FDC1C96}">
      <text>
        <r>
          <rPr>
            <sz val="9"/>
            <color indexed="81"/>
            <rFont val="Tahoma"/>
            <family val="2"/>
          </rPr>
          <t>Solver found a solution. All constraints and optimality conditions are satisfied.</t>
        </r>
      </text>
    </comment>
    <comment ref="E97" authorId="0" shapeId="0" xr:uid="{35F2856C-DBBB-4EE8-9966-6326C5612E90}">
      <text>
        <r>
          <rPr>
            <sz val="9"/>
            <color indexed="81"/>
            <rFont val="Tahoma"/>
            <family val="2"/>
          </rPr>
          <t>Solver found a solution. All constraints and optimality conditions are satisfied.</t>
        </r>
      </text>
    </comment>
    <comment ref="F97" authorId="0" shapeId="0" xr:uid="{AA645F63-CA93-4534-98EF-CA5C7A3FD040}">
      <text>
        <r>
          <rPr>
            <sz val="9"/>
            <color indexed="81"/>
            <rFont val="Tahoma"/>
            <family val="2"/>
          </rPr>
          <t>Solver found a solution. All constraints and optimality conditions are satisfied.</t>
        </r>
      </text>
    </comment>
    <comment ref="G97" authorId="0" shapeId="0" xr:uid="{922645D5-BB4F-4D96-8E8E-0D653E7EFF85}">
      <text>
        <r>
          <rPr>
            <sz val="9"/>
            <color indexed="81"/>
            <rFont val="Tahoma"/>
            <family val="2"/>
          </rPr>
          <t>Solver found a solution. All constraints and optimality conditions are satisfied.</t>
        </r>
      </text>
    </comment>
    <comment ref="H97" authorId="0" shapeId="0" xr:uid="{7C46F7CD-8C31-415C-8F52-E19C6D35E9CD}">
      <text>
        <r>
          <rPr>
            <sz val="9"/>
            <color indexed="81"/>
            <rFont val="Tahoma"/>
            <family val="2"/>
          </rPr>
          <t>Solver found a solution. All constraints and optimality conditions are satisfied.</t>
        </r>
      </text>
    </comment>
    <comment ref="I97" authorId="0" shapeId="0" xr:uid="{438A61C6-9711-49B2-A567-C43C80548400}">
      <text>
        <r>
          <rPr>
            <sz val="9"/>
            <color indexed="81"/>
            <rFont val="Tahoma"/>
            <family val="2"/>
          </rPr>
          <t>Solver found a solution. All constraints and optimality conditions are satisfied.</t>
        </r>
      </text>
    </comment>
    <comment ref="J97" authorId="0" shapeId="0" xr:uid="{69E3C8B0-BFD8-4E9D-A88A-A3CD84EA3B1E}">
      <text>
        <r>
          <rPr>
            <sz val="9"/>
            <color indexed="81"/>
            <rFont val="Tahoma"/>
            <family val="2"/>
          </rPr>
          <t>Solver found a solution. All constraints and optimality conditions are satisfied.</t>
        </r>
      </text>
    </comment>
    <comment ref="K97" authorId="0" shapeId="0" xr:uid="{F225654D-1612-41D8-A011-0DA8818B15FF}">
      <text>
        <r>
          <rPr>
            <sz val="9"/>
            <color indexed="81"/>
            <rFont val="Tahoma"/>
            <family val="2"/>
          </rPr>
          <t>Solver found a solution. All constraints and optimality conditions are satisfied.</t>
        </r>
      </text>
    </comment>
    <comment ref="L97" authorId="0" shapeId="0" xr:uid="{0A39F656-812C-49D0-8808-2D673BB7D26C}">
      <text>
        <r>
          <rPr>
            <sz val="9"/>
            <color indexed="81"/>
            <rFont val="Tahoma"/>
            <family val="2"/>
          </rPr>
          <t>Solver found a solution. All constraints and optimality conditions are satisfied.</t>
        </r>
      </text>
    </comment>
    <comment ref="M97" authorId="0" shapeId="0" xr:uid="{2CD26A8B-D5F1-438B-AAAB-91CA2E9BDDEC}">
      <text>
        <r>
          <rPr>
            <sz val="9"/>
            <color indexed="81"/>
            <rFont val="Tahoma"/>
            <family val="2"/>
          </rPr>
          <t>Solver found a solution. All constraints and optimality conditions are satisfied.</t>
        </r>
      </text>
    </comment>
    <comment ref="N97" authorId="0" shapeId="0" xr:uid="{0FB00642-F599-4D1A-882E-9B60DD71B766}">
      <text>
        <r>
          <rPr>
            <sz val="9"/>
            <color indexed="81"/>
            <rFont val="Tahoma"/>
            <family val="2"/>
          </rPr>
          <t>Solver found a solution. All constraints and optimality conditions are satisfied.</t>
        </r>
      </text>
    </comment>
    <comment ref="O97" authorId="0" shapeId="0" xr:uid="{19034CF4-BAFB-448A-92F7-18BED1A728E4}">
      <text>
        <r>
          <rPr>
            <sz val="9"/>
            <color indexed="81"/>
            <rFont val="Tahoma"/>
            <family val="2"/>
          </rPr>
          <t>Solver found a solution. All constraints and optimality conditions are satisfied.</t>
        </r>
      </text>
    </comment>
    <comment ref="P97" authorId="0" shapeId="0" xr:uid="{E917277D-3161-4403-A447-3613D205B1F6}">
      <text>
        <r>
          <rPr>
            <sz val="9"/>
            <color indexed="81"/>
            <rFont val="Tahoma"/>
            <family val="2"/>
          </rPr>
          <t>Solver found a solution. All constraints and optimality conditions are satisfied.</t>
        </r>
      </text>
    </comment>
    <comment ref="Q97" authorId="0" shapeId="0" xr:uid="{910856FD-F0C1-4D1D-BDFF-7BFC7B9DF3C6}">
      <text>
        <r>
          <rPr>
            <sz val="9"/>
            <color indexed="81"/>
            <rFont val="Tahoma"/>
            <family val="2"/>
          </rPr>
          <t>Solver found a solution. All constraints and optimality conditions are satisfied.</t>
        </r>
      </text>
    </comment>
    <comment ref="R97" authorId="0" shapeId="0" xr:uid="{8AF097C0-A646-4EF9-88E1-A3678D1BB0A3}">
      <text>
        <r>
          <rPr>
            <sz val="9"/>
            <color indexed="81"/>
            <rFont val="Tahoma"/>
            <family val="2"/>
          </rPr>
          <t>Solver found a solution. All constraints and optimality conditions are satisfied.</t>
        </r>
      </text>
    </comment>
    <comment ref="S97" authorId="0" shapeId="0" xr:uid="{DFDC3A63-7786-4457-872C-D87A66FEF788}">
      <text>
        <r>
          <rPr>
            <sz val="9"/>
            <color indexed="81"/>
            <rFont val="Tahoma"/>
            <family val="2"/>
          </rPr>
          <t>Solver found a solution. All constraints and optimality conditions are satisfied.</t>
        </r>
      </text>
    </comment>
    <comment ref="T97" authorId="0" shapeId="0" xr:uid="{91CB2B64-AD74-4CCC-8A64-C45079D9092E}">
      <text>
        <r>
          <rPr>
            <sz val="9"/>
            <color indexed="81"/>
            <rFont val="Tahoma"/>
            <family val="2"/>
          </rPr>
          <t>Solver found a solution. All constraints and optimality conditions are satisfied.</t>
        </r>
      </text>
    </comment>
    <comment ref="U97" authorId="0" shapeId="0" xr:uid="{5D997A72-7DD1-496F-9C59-7358E75FE185}">
      <text>
        <r>
          <rPr>
            <sz val="9"/>
            <color indexed="81"/>
            <rFont val="Tahoma"/>
            <family val="2"/>
          </rPr>
          <t>Solver found a solution. All constraints and optimality conditions are satisfied.</t>
        </r>
      </text>
    </comment>
    <comment ref="V97" authorId="0" shapeId="0" xr:uid="{14BD2C2D-1531-49E5-B4ED-D3CE57BEE9D5}">
      <text>
        <r>
          <rPr>
            <sz val="9"/>
            <color indexed="81"/>
            <rFont val="Tahoma"/>
            <family val="2"/>
          </rPr>
          <t>Solver found a solution. All constraints and optimality conditions are satisfied.</t>
        </r>
      </text>
    </comment>
    <comment ref="B98" authorId="0" shapeId="0" xr:uid="{D4A3AE7C-A7A6-4652-B447-472308E64D97}">
      <text>
        <r>
          <rPr>
            <sz val="9"/>
            <color indexed="81"/>
            <rFont val="Tahoma"/>
            <family val="2"/>
          </rPr>
          <t>Solver found a solution. All constraints and optimality conditions are satisfied.</t>
        </r>
      </text>
    </comment>
    <comment ref="C98" authorId="0" shapeId="0" xr:uid="{8B6388FA-ECF3-4F8A-ABF0-C349C15B43F1}">
      <text>
        <r>
          <rPr>
            <sz val="9"/>
            <color indexed="81"/>
            <rFont val="Tahoma"/>
            <family val="2"/>
          </rPr>
          <t>Solver found a solution. All constraints and optimality conditions are satisfied.</t>
        </r>
      </text>
    </comment>
    <comment ref="D98" authorId="0" shapeId="0" xr:uid="{95B91ED8-575A-4E8B-98B5-BD1DD2E36821}">
      <text>
        <r>
          <rPr>
            <sz val="9"/>
            <color indexed="81"/>
            <rFont val="Tahoma"/>
            <family val="2"/>
          </rPr>
          <t>Solver found a solution. All constraints and optimality conditions are satisfied.</t>
        </r>
      </text>
    </comment>
    <comment ref="E98" authorId="0" shapeId="0" xr:uid="{EF5F307F-23AF-4151-A06E-077BAD8C86B0}">
      <text>
        <r>
          <rPr>
            <sz val="9"/>
            <color indexed="81"/>
            <rFont val="Tahoma"/>
            <family val="2"/>
          </rPr>
          <t>Solver found a solution. All constraints and optimality conditions are satisfied.</t>
        </r>
      </text>
    </comment>
    <comment ref="F98" authorId="0" shapeId="0" xr:uid="{2357D69C-92FB-407A-8C82-7B7A2F36B708}">
      <text>
        <r>
          <rPr>
            <sz val="9"/>
            <color indexed="81"/>
            <rFont val="Tahoma"/>
            <family val="2"/>
          </rPr>
          <t>Solver found a solution. All constraints and optimality conditions are satisfied.</t>
        </r>
      </text>
    </comment>
    <comment ref="G98" authorId="0" shapeId="0" xr:uid="{88D95C92-ED18-4D0A-A2B2-40DB87ADD4BA}">
      <text>
        <r>
          <rPr>
            <sz val="9"/>
            <color indexed="81"/>
            <rFont val="Tahoma"/>
            <family val="2"/>
          </rPr>
          <t>Solver found a solution. All constraints and optimality conditions are satisfied.</t>
        </r>
      </text>
    </comment>
    <comment ref="H98" authorId="0" shapeId="0" xr:uid="{9F5B6137-FBCA-43E5-AAF1-ECD6AFC2D66B}">
      <text>
        <r>
          <rPr>
            <sz val="9"/>
            <color indexed="81"/>
            <rFont val="Tahoma"/>
            <family val="2"/>
          </rPr>
          <t>Solver found a solution. All constraints and optimality conditions are satisfied.</t>
        </r>
      </text>
    </comment>
    <comment ref="I98" authorId="0" shapeId="0" xr:uid="{8C75751E-3113-4630-9C91-8623B0080099}">
      <text>
        <r>
          <rPr>
            <sz val="9"/>
            <color indexed="81"/>
            <rFont val="Tahoma"/>
            <family val="2"/>
          </rPr>
          <t>Solver found a solution. All constraints and optimality conditions are satisfied.</t>
        </r>
      </text>
    </comment>
    <comment ref="J98" authorId="0" shapeId="0" xr:uid="{000C9135-FCCD-4FAA-B5BC-88F843DFF716}">
      <text>
        <r>
          <rPr>
            <sz val="9"/>
            <color indexed="81"/>
            <rFont val="Tahoma"/>
            <family val="2"/>
          </rPr>
          <t>Solver found a solution. All constraints and optimality conditions are satisfied.</t>
        </r>
      </text>
    </comment>
    <comment ref="K98" authorId="0" shapeId="0" xr:uid="{095DA479-A30C-4E51-904A-04D477B9C3AF}">
      <text>
        <r>
          <rPr>
            <sz val="9"/>
            <color indexed="81"/>
            <rFont val="Tahoma"/>
            <family val="2"/>
          </rPr>
          <t>Solver found a solution. All constraints and optimality conditions are satisfied.</t>
        </r>
      </text>
    </comment>
    <comment ref="L98" authorId="0" shapeId="0" xr:uid="{86F96A9F-1A62-428A-B226-D672EEB3A160}">
      <text>
        <r>
          <rPr>
            <sz val="9"/>
            <color indexed="81"/>
            <rFont val="Tahoma"/>
            <family val="2"/>
          </rPr>
          <t>Solver found a solution. All constraints and optimality conditions are satisfied.</t>
        </r>
      </text>
    </comment>
    <comment ref="M98" authorId="0" shapeId="0" xr:uid="{71E000E0-D111-4156-A0DD-407D546757BC}">
      <text>
        <r>
          <rPr>
            <sz val="9"/>
            <color indexed="81"/>
            <rFont val="Tahoma"/>
            <family val="2"/>
          </rPr>
          <t>Solver found a solution. All constraints and optimality conditions are satisfied.</t>
        </r>
      </text>
    </comment>
    <comment ref="N98" authorId="0" shapeId="0" xr:uid="{B7A14606-8B32-4056-9473-54B9C6652228}">
      <text>
        <r>
          <rPr>
            <sz val="9"/>
            <color indexed="81"/>
            <rFont val="Tahoma"/>
            <family val="2"/>
          </rPr>
          <t>Solver found a solution. All constraints and optimality conditions are satisfied.</t>
        </r>
      </text>
    </comment>
    <comment ref="O98" authorId="0" shapeId="0" xr:uid="{E644CA24-5065-4C3B-94B6-FAEEDA76B81E}">
      <text>
        <r>
          <rPr>
            <sz val="9"/>
            <color indexed="81"/>
            <rFont val="Tahoma"/>
            <family val="2"/>
          </rPr>
          <t>Solver found a solution. All constraints and optimality conditions are satisfied.</t>
        </r>
      </text>
    </comment>
    <comment ref="P98" authorId="0" shapeId="0" xr:uid="{28ED13D3-88EB-4EEA-8328-3AD37BDA92DC}">
      <text>
        <r>
          <rPr>
            <sz val="9"/>
            <color indexed="81"/>
            <rFont val="Tahoma"/>
            <family val="2"/>
          </rPr>
          <t>Solver found a solution. All constraints and optimality conditions are satisfied.</t>
        </r>
      </text>
    </comment>
    <comment ref="Q98" authorId="0" shapeId="0" xr:uid="{634B29CB-363F-4D9D-8838-CCA3DC00BAFC}">
      <text>
        <r>
          <rPr>
            <sz val="9"/>
            <color indexed="81"/>
            <rFont val="Tahoma"/>
            <family val="2"/>
          </rPr>
          <t>Solver found a solution. All constraints and optimality conditions are satisfied.</t>
        </r>
      </text>
    </comment>
    <comment ref="R98" authorId="0" shapeId="0" xr:uid="{01F8A327-FDDA-4114-8A1A-8967319B1B06}">
      <text>
        <r>
          <rPr>
            <sz val="9"/>
            <color indexed="81"/>
            <rFont val="Tahoma"/>
            <family val="2"/>
          </rPr>
          <t>Solver found a solution. All constraints and optimality conditions are satisfied.</t>
        </r>
      </text>
    </comment>
    <comment ref="S98" authorId="0" shapeId="0" xr:uid="{4AB6BF54-41D6-458B-B82B-8F9FB75346E5}">
      <text>
        <r>
          <rPr>
            <sz val="9"/>
            <color indexed="81"/>
            <rFont val="Tahoma"/>
            <family val="2"/>
          </rPr>
          <t>Solver found a solution. All constraints and optimality conditions are satisfied.</t>
        </r>
      </text>
    </comment>
    <comment ref="T98" authorId="0" shapeId="0" xr:uid="{9BC01CB5-4F38-41F8-8380-C1E77530DF81}">
      <text>
        <r>
          <rPr>
            <sz val="9"/>
            <color indexed="81"/>
            <rFont val="Tahoma"/>
            <family val="2"/>
          </rPr>
          <t>Solver found a solution. All constraints and optimality conditions are satisfied.</t>
        </r>
      </text>
    </comment>
    <comment ref="U98" authorId="0" shapeId="0" xr:uid="{B7084584-0FD3-4A5B-9077-B58F61563DD6}">
      <text>
        <r>
          <rPr>
            <sz val="9"/>
            <color indexed="81"/>
            <rFont val="Tahoma"/>
            <family val="2"/>
          </rPr>
          <t>Solver found a solution. All constraints and optimality conditions are satisfied.</t>
        </r>
      </text>
    </comment>
    <comment ref="V98" authorId="0" shapeId="0" xr:uid="{F479910C-E4D2-4179-9555-68477AC6438C}">
      <text>
        <r>
          <rPr>
            <sz val="9"/>
            <color indexed="81"/>
            <rFont val="Tahoma"/>
            <family val="2"/>
          </rPr>
          <t>Solver found a solution. All constraints and optimality conditions are satisfied.</t>
        </r>
      </text>
    </comment>
    <comment ref="B99" authorId="0" shapeId="0" xr:uid="{40C9847B-06C5-4FEA-83E0-C3D6C18919D7}">
      <text>
        <r>
          <rPr>
            <sz val="9"/>
            <color indexed="81"/>
            <rFont val="Tahoma"/>
            <family val="2"/>
          </rPr>
          <t>Solver found a solution. All constraints and optimality conditions are satisfied.</t>
        </r>
      </text>
    </comment>
    <comment ref="C99" authorId="0" shapeId="0" xr:uid="{D7B466C2-A04E-4C5C-8BD8-E5381E577A53}">
      <text>
        <r>
          <rPr>
            <sz val="9"/>
            <color indexed="81"/>
            <rFont val="Tahoma"/>
            <family val="2"/>
          </rPr>
          <t>Solver found a solution. All constraints and optimality conditions are satisfied.</t>
        </r>
      </text>
    </comment>
    <comment ref="D99" authorId="0" shapeId="0" xr:uid="{1B898A37-76D4-49E6-8B8A-9F2FBACF687A}">
      <text>
        <r>
          <rPr>
            <sz val="9"/>
            <color indexed="81"/>
            <rFont val="Tahoma"/>
            <family val="2"/>
          </rPr>
          <t>Solver found a solution. All constraints and optimality conditions are satisfied.</t>
        </r>
      </text>
    </comment>
    <comment ref="E99" authorId="0" shapeId="0" xr:uid="{23FECA2D-D2A5-4683-AF75-F78D08B04EA8}">
      <text>
        <r>
          <rPr>
            <sz val="9"/>
            <color indexed="81"/>
            <rFont val="Tahoma"/>
            <family val="2"/>
          </rPr>
          <t>Solver found a solution. All constraints and optimality conditions are satisfied.</t>
        </r>
      </text>
    </comment>
    <comment ref="F99" authorId="0" shapeId="0" xr:uid="{41272EDB-907D-4676-A5F3-88C074758D50}">
      <text>
        <r>
          <rPr>
            <sz val="9"/>
            <color indexed="81"/>
            <rFont val="Tahoma"/>
            <family val="2"/>
          </rPr>
          <t>Solver found a solution. All constraints and optimality conditions are satisfied.</t>
        </r>
      </text>
    </comment>
    <comment ref="G99" authorId="0" shapeId="0" xr:uid="{447F7D86-3ABE-49AD-A573-EF5AE17CF013}">
      <text>
        <r>
          <rPr>
            <sz val="9"/>
            <color indexed="81"/>
            <rFont val="Tahoma"/>
            <family val="2"/>
          </rPr>
          <t>Solver found a solution. All constraints and optimality conditions are satisfied.</t>
        </r>
      </text>
    </comment>
    <comment ref="H99" authorId="0" shapeId="0" xr:uid="{934CD411-6E3B-4AFD-978D-EAEA8E83CACB}">
      <text>
        <r>
          <rPr>
            <sz val="9"/>
            <color indexed="81"/>
            <rFont val="Tahoma"/>
            <family val="2"/>
          </rPr>
          <t>Solver found a solution. All constraints and optimality conditions are satisfied.</t>
        </r>
      </text>
    </comment>
    <comment ref="I99" authorId="0" shapeId="0" xr:uid="{F6712D36-5789-4F8E-BE8B-8022445CFE71}">
      <text>
        <r>
          <rPr>
            <sz val="9"/>
            <color indexed="81"/>
            <rFont val="Tahoma"/>
            <family val="2"/>
          </rPr>
          <t>Solver found a solution. All constraints and optimality conditions are satisfied.</t>
        </r>
      </text>
    </comment>
    <comment ref="J99" authorId="0" shapeId="0" xr:uid="{9E223F3D-64D9-4D56-96F2-198FE30ABE35}">
      <text>
        <r>
          <rPr>
            <sz val="9"/>
            <color indexed="81"/>
            <rFont val="Tahoma"/>
            <family val="2"/>
          </rPr>
          <t>Solver found a solution. All constraints and optimality conditions are satisfied.</t>
        </r>
      </text>
    </comment>
    <comment ref="K99" authorId="0" shapeId="0" xr:uid="{5F3904AC-4444-46FC-BFFD-8BEEA88862B8}">
      <text>
        <r>
          <rPr>
            <sz val="9"/>
            <color indexed="81"/>
            <rFont val="Tahoma"/>
            <family val="2"/>
          </rPr>
          <t>Solver found a solution. All constraints and optimality conditions are satisfied.</t>
        </r>
      </text>
    </comment>
    <comment ref="L99" authorId="0" shapeId="0" xr:uid="{D2B4B4EC-ACDB-4F42-B333-AFD5601D4B87}">
      <text>
        <r>
          <rPr>
            <sz val="9"/>
            <color indexed="81"/>
            <rFont val="Tahoma"/>
            <family val="2"/>
          </rPr>
          <t>Solver found a solution. All constraints and optimality conditions are satisfied.</t>
        </r>
      </text>
    </comment>
    <comment ref="M99" authorId="0" shapeId="0" xr:uid="{3B1C07FE-C7CD-4557-85C4-3FC763D2019C}">
      <text>
        <r>
          <rPr>
            <sz val="9"/>
            <color indexed="81"/>
            <rFont val="Tahoma"/>
            <family val="2"/>
          </rPr>
          <t>Solver found a solution. All constraints and optimality conditions are satisfied.</t>
        </r>
      </text>
    </comment>
    <comment ref="N99" authorId="0" shapeId="0" xr:uid="{8E84E36B-F41F-4ABA-82E9-C425B183BDB8}">
      <text>
        <r>
          <rPr>
            <sz val="9"/>
            <color indexed="81"/>
            <rFont val="Tahoma"/>
            <family val="2"/>
          </rPr>
          <t>Solver found a solution. All constraints and optimality conditions are satisfied.</t>
        </r>
      </text>
    </comment>
    <comment ref="O99" authorId="0" shapeId="0" xr:uid="{A837E7FF-E47B-4F73-A709-C60A0EEF8E44}">
      <text>
        <r>
          <rPr>
            <sz val="9"/>
            <color indexed="81"/>
            <rFont val="Tahoma"/>
            <family val="2"/>
          </rPr>
          <t>Solver found a solution. All constraints and optimality conditions are satisfied.</t>
        </r>
      </text>
    </comment>
    <comment ref="P99" authorId="0" shapeId="0" xr:uid="{3649F969-3EE3-4D36-B6AC-89786C0B738C}">
      <text>
        <r>
          <rPr>
            <sz val="9"/>
            <color indexed="81"/>
            <rFont val="Tahoma"/>
            <family val="2"/>
          </rPr>
          <t>Solver found a solution. All constraints and optimality conditions are satisfied.</t>
        </r>
      </text>
    </comment>
    <comment ref="Q99" authorId="0" shapeId="0" xr:uid="{C8349BFE-8381-47C6-951A-684730BEF2C4}">
      <text>
        <r>
          <rPr>
            <sz val="9"/>
            <color indexed="81"/>
            <rFont val="Tahoma"/>
            <family val="2"/>
          </rPr>
          <t>Solver found a solution. All constraints and optimality conditions are satisfied.</t>
        </r>
      </text>
    </comment>
    <comment ref="R99" authorId="0" shapeId="0" xr:uid="{ED814829-D903-4AAD-A1F3-5BE879E11B36}">
      <text>
        <r>
          <rPr>
            <sz val="9"/>
            <color indexed="81"/>
            <rFont val="Tahoma"/>
            <family val="2"/>
          </rPr>
          <t>Solver found a solution. All constraints and optimality conditions are satisfied.</t>
        </r>
      </text>
    </comment>
    <comment ref="S99" authorId="0" shapeId="0" xr:uid="{E275E3A8-DF50-4729-BAC3-77D885019148}">
      <text>
        <r>
          <rPr>
            <sz val="9"/>
            <color indexed="81"/>
            <rFont val="Tahoma"/>
            <family val="2"/>
          </rPr>
          <t>Solver found a solution. All constraints and optimality conditions are satisfied.</t>
        </r>
      </text>
    </comment>
    <comment ref="T99" authorId="0" shapeId="0" xr:uid="{EAB46C43-58F9-4DEA-A499-8AD689E3D970}">
      <text>
        <r>
          <rPr>
            <sz val="9"/>
            <color indexed="81"/>
            <rFont val="Tahoma"/>
            <family val="2"/>
          </rPr>
          <t>Solver found a solution. All constraints and optimality conditions are satisfied.</t>
        </r>
      </text>
    </comment>
    <comment ref="U99" authorId="0" shapeId="0" xr:uid="{9C467FA8-9F9D-4457-8DF2-C86B63379A21}">
      <text>
        <r>
          <rPr>
            <sz val="9"/>
            <color indexed="81"/>
            <rFont val="Tahoma"/>
            <family val="2"/>
          </rPr>
          <t>Solver found a solution. All constraints and optimality conditions are satisfied.</t>
        </r>
      </text>
    </comment>
    <comment ref="V99" authorId="0" shapeId="0" xr:uid="{AD7385AB-3400-4DFE-9A61-F96F1650C990}">
      <text>
        <r>
          <rPr>
            <sz val="9"/>
            <color indexed="81"/>
            <rFont val="Tahoma"/>
            <family val="2"/>
          </rPr>
          <t>Solver found a solution. All constraints and optimality conditions are satisfied.</t>
        </r>
      </text>
    </comment>
    <comment ref="B100" authorId="0" shapeId="0" xr:uid="{3722D05C-E9D4-4A68-B726-8DA42A34A79E}">
      <text>
        <r>
          <rPr>
            <sz val="9"/>
            <color indexed="81"/>
            <rFont val="Tahoma"/>
            <family val="2"/>
          </rPr>
          <t>Solver found a solution. All constraints and optimality conditions are satisfied.</t>
        </r>
      </text>
    </comment>
    <comment ref="C100" authorId="0" shapeId="0" xr:uid="{566F2931-4685-4638-B3DD-960FB9EB608D}">
      <text>
        <r>
          <rPr>
            <sz val="9"/>
            <color indexed="81"/>
            <rFont val="Tahoma"/>
            <family val="2"/>
          </rPr>
          <t>Solver found a solution. All constraints and optimality conditions are satisfied.</t>
        </r>
      </text>
    </comment>
    <comment ref="D100" authorId="0" shapeId="0" xr:uid="{1712A42E-55C9-43D8-829D-EFFD1463ED9F}">
      <text>
        <r>
          <rPr>
            <sz val="9"/>
            <color indexed="81"/>
            <rFont val="Tahoma"/>
            <family val="2"/>
          </rPr>
          <t>Solver found a solution. All constraints and optimality conditions are satisfied.</t>
        </r>
      </text>
    </comment>
    <comment ref="E100" authorId="0" shapeId="0" xr:uid="{3404AC3F-841D-48E9-A66C-BFF09C5BFAA7}">
      <text>
        <r>
          <rPr>
            <sz val="9"/>
            <color indexed="81"/>
            <rFont val="Tahoma"/>
            <family val="2"/>
          </rPr>
          <t>Solver found a solution. All constraints and optimality conditions are satisfied.</t>
        </r>
      </text>
    </comment>
    <comment ref="F100" authorId="0" shapeId="0" xr:uid="{4B8CA4DD-D186-4C93-A67D-90C5FEF9CAB5}">
      <text>
        <r>
          <rPr>
            <sz val="9"/>
            <color indexed="81"/>
            <rFont val="Tahoma"/>
            <family val="2"/>
          </rPr>
          <t>Solver found a solution. All constraints and optimality conditions are satisfied.</t>
        </r>
      </text>
    </comment>
    <comment ref="G100" authorId="0" shapeId="0" xr:uid="{507D4816-73C5-460C-B48D-256BC202743E}">
      <text>
        <r>
          <rPr>
            <sz val="9"/>
            <color indexed="81"/>
            <rFont val="Tahoma"/>
            <family val="2"/>
          </rPr>
          <t>Solver found a solution. All constraints and optimality conditions are satisfied.</t>
        </r>
      </text>
    </comment>
    <comment ref="H100" authorId="0" shapeId="0" xr:uid="{0C0A7664-6418-4D31-8AC0-2F6AF7B4FEEF}">
      <text>
        <r>
          <rPr>
            <sz val="9"/>
            <color indexed="81"/>
            <rFont val="Tahoma"/>
            <family val="2"/>
          </rPr>
          <t>Solver found a solution. All constraints and optimality conditions are satisfied.</t>
        </r>
      </text>
    </comment>
    <comment ref="I100" authorId="0" shapeId="0" xr:uid="{C085EEC8-402C-4C44-8D36-8ADE14D42938}">
      <text>
        <r>
          <rPr>
            <sz val="9"/>
            <color indexed="81"/>
            <rFont val="Tahoma"/>
            <family val="2"/>
          </rPr>
          <t>Solver found a solution. All constraints and optimality conditions are satisfied.</t>
        </r>
      </text>
    </comment>
    <comment ref="J100" authorId="0" shapeId="0" xr:uid="{F00864BF-8A34-45A3-9F10-061A55C1CCD7}">
      <text>
        <r>
          <rPr>
            <sz val="9"/>
            <color indexed="81"/>
            <rFont val="Tahoma"/>
            <family val="2"/>
          </rPr>
          <t>Solver found a solution. All constraints and optimality conditions are satisfied.</t>
        </r>
      </text>
    </comment>
    <comment ref="K100" authorId="0" shapeId="0" xr:uid="{7B27757B-C0B1-4E20-81AA-F6B54BD8D4D8}">
      <text>
        <r>
          <rPr>
            <sz val="9"/>
            <color indexed="81"/>
            <rFont val="Tahoma"/>
            <family val="2"/>
          </rPr>
          <t>Solver found a solution. All constraints and optimality conditions are satisfied.</t>
        </r>
      </text>
    </comment>
    <comment ref="L100" authorId="0" shapeId="0" xr:uid="{364E2BE5-3270-4C26-8CAD-CE7E689AB0C3}">
      <text>
        <r>
          <rPr>
            <sz val="9"/>
            <color indexed="81"/>
            <rFont val="Tahoma"/>
            <family val="2"/>
          </rPr>
          <t>Solver found a solution. All constraints and optimality conditions are satisfied.</t>
        </r>
      </text>
    </comment>
    <comment ref="M100" authorId="0" shapeId="0" xr:uid="{BBE853D1-5814-4177-B21B-0DA8334FB934}">
      <text>
        <r>
          <rPr>
            <sz val="9"/>
            <color indexed="81"/>
            <rFont val="Tahoma"/>
            <family val="2"/>
          </rPr>
          <t>Solver found a solution. All constraints and optimality conditions are satisfied.</t>
        </r>
      </text>
    </comment>
    <comment ref="N100" authorId="0" shapeId="0" xr:uid="{F3AB1564-C706-40A4-9402-29D629AC5818}">
      <text>
        <r>
          <rPr>
            <sz val="9"/>
            <color indexed="81"/>
            <rFont val="Tahoma"/>
            <family val="2"/>
          </rPr>
          <t>Solver found a solution. All constraints and optimality conditions are satisfied.</t>
        </r>
      </text>
    </comment>
    <comment ref="O100" authorId="0" shapeId="0" xr:uid="{54204B90-BA62-406C-909D-C5072051863C}">
      <text>
        <r>
          <rPr>
            <sz val="9"/>
            <color indexed="81"/>
            <rFont val="Tahoma"/>
            <family val="2"/>
          </rPr>
          <t>Solver found a solution. All constraints and optimality conditions are satisfied.</t>
        </r>
      </text>
    </comment>
    <comment ref="P100" authorId="0" shapeId="0" xr:uid="{AC960EFB-576C-42DE-9468-93A748E74159}">
      <text>
        <r>
          <rPr>
            <sz val="9"/>
            <color indexed="81"/>
            <rFont val="Tahoma"/>
            <family val="2"/>
          </rPr>
          <t>Solver found a solution. All constraints and optimality conditions are satisfied.</t>
        </r>
      </text>
    </comment>
    <comment ref="Q100" authorId="0" shapeId="0" xr:uid="{3610F1C4-2443-4D8F-B1F2-006E0A7C292B}">
      <text>
        <r>
          <rPr>
            <sz val="9"/>
            <color indexed="81"/>
            <rFont val="Tahoma"/>
            <family val="2"/>
          </rPr>
          <t>Solver found a solution. All constraints and optimality conditions are satisfied.</t>
        </r>
      </text>
    </comment>
    <comment ref="R100" authorId="0" shapeId="0" xr:uid="{B5C93E29-B9E5-410A-9B09-CA7B106213CC}">
      <text>
        <r>
          <rPr>
            <sz val="9"/>
            <color indexed="81"/>
            <rFont val="Tahoma"/>
            <family val="2"/>
          </rPr>
          <t>Solver found a solution. All constraints and optimality conditions are satisfied.</t>
        </r>
      </text>
    </comment>
    <comment ref="S100" authorId="0" shapeId="0" xr:uid="{E30A6A67-C6B3-4DA1-B461-C4538C70B6B2}">
      <text>
        <r>
          <rPr>
            <sz val="9"/>
            <color indexed="81"/>
            <rFont val="Tahoma"/>
            <family val="2"/>
          </rPr>
          <t>Solver found a solution. All constraints and optimality conditions are satisfied.</t>
        </r>
      </text>
    </comment>
    <comment ref="T100" authorId="0" shapeId="0" xr:uid="{C7D724C9-0E8C-423A-A6C8-8A283F80DF2E}">
      <text>
        <r>
          <rPr>
            <sz val="9"/>
            <color indexed="81"/>
            <rFont val="Tahoma"/>
            <family val="2"/>
          </rPr>
          <t>Solver found a solution. All constraints and optimality conditions are satisfied.</t>
        </r>
      </text>
    </comment>
    <comment ref="U100" authorId="0" shapeId="0" xr:uid="{5736C75E-7F73-43DB-A91E-95127C81EFAF}">
      <text>
        <r>
          <rPr>
            <sz val="9"/>
            <color indexed="81"/>
            <rFont val="Tahoma"/>
            <family val="2"/>
          </rPr>
          <t>Solver found a solution. All constraints and optimality conditions are satisfied.</t>
        </r>
      </text>
    </comment>
    <comment ref="V100" authorId="0" shapeId="0" xr:uid="{FD28734D-946A-4494-8E39-27A2580A8426}">
      <text>
        <r>
          <rPr>
            <sz val="9"/>
            <color indexed="81"/>
            <rFont val="Tahoma"/>
            <family val="2"/>
          </rPr>
          <t>Solver found a solution. All constraints and optimality conditions are satisfied.</t>
        </r>
      </text>
    </comment>
    <comment ref="B101" authorId="0" shapeId="0" xr:uid="{1A0C4D1E-3FA7-47D2-BC0E-FA1F5E7A0535}">
      <text>
        <r>
          <rPr>
            <sz val="9"/>
            <color indexed="81"/>
            <rFont val="Tahoma"/>
            <family val="2"/>
          </rPr>
          <t>Solver found a solution. All constraints and optimality conditions are satisfied.</t>
        </r>
      </text>
    </comment>
    <comment ref="C101" authorId="0" shapeId="0" xr:uid="{6EA6A58E-7F60-4D07-8AF8-4C9E09B238A0}">
      <text>
        <r>
          <rPr>
            <sz val="9"/>
            <color indexed="81"/>
            <rFont val="Tahoma"/>
            <family val="2"/>
          </rPr>
          <t>Solver found a solution. All constraints and optimality conditions are satisfied.</t>
        </r>
      </text>
    </comment>
    <comment ref="D101" authorId="0" shapeId="0" xr:uid="{440626E8-A512-4E10-B4AF-7345BFA98FB6}">
      <text>
        <r>
          <rPr>
            <sz val="9"/>
            <color indexed="81"/>
            <rFont val="Tahoma"/>
            <family val="2"/>
          </rPr>
          <t>Solver found a solution. All constraints and optimality conditions are satisfied.</t>
        </r>
      </text>
    </comment>
    <comment ref="E101" authorId="0" shapeId="0" xr:uid="{94A51DC1-9ED9-48C7-AD6A-399024226F6B}">
      <text>
        <r>
          <rPr>
            <sz val="9"/>
            <color indexed="81"/>
            <rFont val="Tahoma"/>
            <family val="2"/>
          </rPr>
          <t>Solver found a solution. All constraints and optimality conditions are satisfied.</t>
        </r>
      </text>
    </comment>
    <comment ref="F101" authorId="0" shapeId="0" xr:uid="{8D1B211F-6B33-40F8-B0B2-47E4C006209B}">
      <text>
        <r>
          <rPr>
            <sz val="9"/>
            <color indexed="81"/>
            <rFont val="Tahoma"/>
            <family val="2"/>
          </rPr>
          <t>Solver found a solution. All constraints and optimality conditions are satisfied.</t>
        </r>
      </text>
    </comment>
    <comment ref="G101" authorId="0" shapeId="0" xr:uid="{3F23181C-6BE4-43E5-8EFE-F9DEC2A44D84}">
      <text>
        <r>
          <rPr>
            <sz val="9"/>
            <color indexed="81"/>
            <rFont val="Tahoma"/>
            <family val="2"/>
          </rPr>
          <t>Solver found a solution. All constraints and optimality conditions are satisfied.</t>
        </r>
      </text>
    </comment>
    <comment ref="H101" authorId="0" shapeId="0" xr:uid="{40941876-EB1A-4D33-A8FB-CD840CB54DF4}">
      <text>
        <r>
          <rPr>
            <sz val="9"/>
            <color indexed="81"/>
            <rFont val="Tahoma"/>
            <family val="2"/>
          </rPr>
          <t>Solver found a solution. All constraints and optimality conditions are satisfied.</t>
        </r>
      </text>
    </comment>
    <comment ref="I101" authorId="0" shapeId="0" xr:uid="{9971581F-98A2-4883-A290-8204CAC01B91}">
      <text>
        <r>
          <rPr>
            <sz val="9"/>
            <color indexed="81"/>
            <rFont val="Tahoma"/>
            <family val="2"/>
          </rPr>
          <t>Solver found a solution. All constraints and optimality conditions are satisfied.</t>
        </r>
      </text>
    </comment>
    <comment ref="J101" authorId="0" shapeId="0" xr:uid="{E0B10BA1-0CDE-4E92-BEC2-DBD9C693C201}">
      <text>
        <r>
          <rPr>
            <sz val="9"/>
            <color indexed="81"/>
            <rFont val="Tahoma"/>
            <family val="2"/>
          </rPr>
          <t>Solver found a solution. All constraints and optimality conditions are satisfied.</t>
        </r>
      </text>
    </comment>
    <comment ref="K101" authorId="0" shapeId="0" xr:uid="{BC15414B-707E-440F-A7BC-CA50EEB2DB1C}">
      <text>
        <r>
          <rPr>
            <sz val="9"/>
            <color indexed="81"/>
            <rFont val="Tahoma"/>
            <family val="2"/>
          </rPr>
          <t>Solver found a solution. All constraints and optimality conditions are satisfied.</t>
        </r>
      </text>
    </comment>
    <comment ref="L101" authorId="0" shapeId="0" xr:uid="{73A28A38-ACDA-40C6-84D7-FF4DAE42D4A4}">
      <text>
        <r>
          <rPr>
            <sz val="9"/>
            <color indexed="81"/>
            <rFont val="Tahoma"/>
            <family val="2"/>
          </rPr>
          <t>Solver found a solution. All constraints and optimality conditions are satisfied.</t>
        </r>
      </text>
    </comment>
    <comment ref="M101" authorId="0" shapeId="0" xr:uid="{B448F135-E187-45D3-998A-7E163168FA31}">
      <text>
        <r>
          <rPr>
            <sz val="9"/>
            <color indexed="81"/>
            <rFont val="Tahoma"/>
            <family val="2"/>
          </rPr>
          <t>Solver found a solution. All constraints and optimality conditions are satisfied.</t>
        </r>
      </text>
    </comment>
    <comment ref="N101" authorId="0" shapeId="0" xr:uid="{084312E2-75A2-4488-BCDD-4AC59987F7D9}">
      <text>
        <r>
          <rPr>
            <sz val="9"/>
            <color indexed="81"/>
            <rFont val="Tahoma"/>
            <family val="2"/>
          </rPr>
          <t>Solver found a solution. All constraints and optimality conditions are satisfied.</t>
        </r>
      </text>
    </comment>
    <comment ref="O101" authorId="0" shapeId="0" xr:uid="{131981AD-DCE7-4721-89B1-72FB96BFF29B}">
      <text>
        <r>
          <rPr>
            <sz val="9"/>
            <color indexed="81"/>
            <rFont val="Tahoma"/>
            <family val="2"/>
          </rPr>
          <t>Solver found a solution. All constraints and optimality conditions are satisfied.</t>
        </r>
      </text>
    </comment>
    <comment ref="P101" authorId="0" shapeId="0" xr:uid="{B1C3E718-663B-45F1-ACEA-E3BA62DE4CDB}">
      <text>
        <r>
          <rPr>
            <sz val="9"/>
            <color indexed="81"/>
            <rFont val="Tahoma"/>
            <family val="2"/>
          </rPr>
          <t>Solver found a solution. All constraints and optimality conditions are satisfied.</t>
        </r>
      </text>
    </comment>
    <comment ref="Q101" authorId="0" shapeId="0" xr:uid="{B9EA8F04-E174-4526-95FD-CA0E815CB396}">
      <text>
        <r>
          <rPr>
            <sz val="9"/>
            <color indexed="81"/>
            <rFont val="Tahoma"/>
            <family val="2"/>
          </rPr>
          <t>Solver found a solution. All constraints and optimality conditions are satisfied.</t>
        </r>
      </text>
    </comment>
    <comment ref="R101" authorId="0" shapeId="0" xr:uid="{0FA5AD2B-C2E0-4C44-9F7F-12E60645792C}">
      <text>
        <r>
          <rPr>
            <sz val="9"/>
            <color indexed="81"/>
            <rFont val="Tahoma"/>
            <family val="2"/>
          </rPr>
          <t>Solver found a solution. All constraints and optimality conditions are satisfied.</t>
        </r>
      </text>
    </comment>
    <comment ref="S101" authorId="0" shapeId="0" xr:uid="{6ADB6D67-C8C7-477B-B72A-7A9F699B70DF}">
      <text>
        <r>
          <rPr>
            <sz val="9"/>
            <color indexed="81"/>
            <rFont val="Tahoma"/>
            <family val="2"/>
          </rPr>
          <t>Solver found a solution. All constraints and optimality conditions are satisfied.</t>
        </r>
      </text>
    </comment>
    <comment ref="T101" authorId="0" shapeId="0" xr:uid="{5AFA62BD-7697-4347-BCDD-0CCA899D088F}">
      <text>
        <r>
          <rPr>
            <sz val="9"/>
            <color indexed="81"/>
            <rFont val="Tahoma"/>
            <family val="2"/>
          </rPr>
          <t>Solver found a solution. All constraints and optimality conditions are satisfied.</t>
        </r>
      </text>
    </comment>
    <comment ref="U101" authorId="0" shapeId="0" xr:uid="{44294466-2EA4-4765-AFB0-B0D0A1BEB89F}">
      <text>
        <r>
          <rPr>
            <sz val="9"/>
            <color indexed="81"/>
            <rFont val="Tahoma"/>
            <family val="2"/>
          </rPr>
          <t>Solver found a solution. All constraints and optimality conditions are satisfied.</t>
        </r>
      </text>
    </comment>
    <comment ref="V101" authorId="0" shapeId="0" xr:uid="{663C2CFC-8162-444F-8D93-D136674147F5}">
      <text>
        <r>
          <rPr>
            <sz val="9"/>
            <color indexed="81"/>
            <rFont val="Tahoma"/>
            <family val="2"/>
          </rPr>
          <t>Solver found a solution. All constraints and optimality conditions are satisfied.</t>
        </r>
      </text>
    </comment>
    <comment ref="B102" authorId="0" shapeId="0" xr:uid="{E49562EC-A608-4691-A3F8-FC0E9989B9DF}">
      <text>
        <r>
          <rPr>
            <sz val="9"/>
            <color indexed="81"/>
            <rFont val="Tahoma"/>
            <family val="2"/>
          </rPr>
          <t>Solver found a solution. All constraints and optimality conditions are satisfied.</t>
        </r>
      </text>
    </comment>
    <comment ref="C102" authorId="0" shapeId="0" xr:uid="{1462F6B9-D999-4C52-8AB8-B803B728DA2A}">
      <text>
        <r>
          <rPr>
            <sz val="9"/>
            <color indexed="81"/>
            <rFont val="Tahoma"/>
            <family val="2"/>
          </rPr>
          <t>Solver found a solution. All constraints and optimality conditions are satisfied.</t>
        </r>
      </text>
    </comment>
    <comment ref="D102" authorId="0" shapeId="0" xr:uid="{C147166C-DCD2-465D-8491-7DF86F0D0911}">
      <text>
        <r>
          <rPr>
            <sz val="9"/>
            <color indexed="81"/>
            <rFont val="Tahoma"/>
            <family val="2"/>
          </rPr>
          <t>Solver found a solution. All constraints and optimality conditions are satisfied.</t>
        </r>
      </text>
    </comment>
    <comment ref="E102" authorId="0" shapeId="0" xr:uid="{B8AE3E29-D099-4378-82BD-D639BE33979D}">
      <text>
        <r>
          <rPr>
            <sz val="9"/>
            <color indexed="81"/>
            <rFont val="Tahoma"/>
            <family val="2"/>
          </rPr>
          <t>Solver found a solution. All constraints and optimality conditions are satisfied.</t>
        </r>
      </text>
    </comment>
    <comment ref="F102" authorId="0" shapeId="0" xr:uid="{2F4432BE-E50A-4BFA-A287-0CAD6DF4973E}">
      <text>
        <r>
          <rPr>
            <sz val="9"/>
            <color indexed="81"/>
            <rFont val="Tahoma"/>
            <family val="2"/>
          </rPr>
          <t>Solver found a solution. All constraints and optimality conditions are satisfied.</t>
        </r>
      </text>
    </comment>
    <comment ref="G102" authorId="0" shapeId="0" xr:uid="{2CA4A18B-328A-4660-A2B8-B45D851CC0E9}">
      <text>
        <r>
          <rPr>
            <sz val="9"/>
            <color indexed="81"/>
            <rFont val="Tahoma"/>
            <family val="2"/>
          </rPr>
          <t>Solver found a solution. All constraints and optimality conditions are satisfied.</t>
        </r>
      </text>
    </comment>
    <comment ref="H102" authorId="0" shapeId="0" xr:uid="{21CF90E5-9755-493F-80AE-4A4146341F63}">
      <text>
        <r>
          <rPr>
            <sz val="9"/>
            <color indexed="81"/>
            <rFont val="Tahoma"/>
            <family val="2"/>
          </rPr>
          <t>Solver found a solution. All constraints and optimality conditions are satisfied.</t>
        </r>
      </text>
    </comment>
    <comment ref="I102" authorId="0" shapeId="0" xr:uid="{5A61E061-799A-4B30-AC7A-824E9C0B6EB1}">
      <text>
        <r>
          <rPr>
            <sz val="9"/>
            <color indexed="81"/>
            <rFont val="Tahoma"/>
            <family val="2"/>
          </rPr>
          <t>Solver found a solution. All constraints and optimality conditions are satisfied.</t>
        </r>
      </text>
    </comment>
    <comment ref="J102" authorId="0" shapeId="0" xr:uid="{BD1F7C8F-AEEF-4A2A-8A4D-213E4DE785A2}">
      <text>
        <r>
          <rPr>
            <sz val="9"/>
            <color indexed="81"/>
            <rFont val="Tahoma"/>
            <family val="2"/>
          </rPr>
          <t>Solver found a solution. All constraints and optimality conditions are satisfied.</t>
        </r>
      </text>
    </comment>
    <comment ref="K102" authorId="0" shapeId="0" xr:uid="{C95EED09-32DA-4586-8E60-19F4BACD219A}">
      <text>
        <r>
          <rPr>
            <sz val="9"/>
            <color indexed="81"/>
            <rFont val="Tahoma"/>
            <family val="2"/>
          </rPr>
          <t>Solver found a solution. All constraints and optimality conditions are satisfied.</t>
        </r>
      </text>
    </comment>
    <comment ref="L102" authorId="0" shapeId="0" xr:uid="{D0E1C816-88FD-47F9-98D8-BCB1C1BB37D7}">
      <text>
        <r>
          <rPr>
            <sz val="9"/>
            <color indexed="81"/>
            <rFont val="Tahoma"/>
            <family val="2"/>
          </rPr>
          <t>Solver found a solution. All constraints and optimality conditions are satisfied.</t>
        </r>
      </text>
    </comment>
    <comment ref="M102" authorId="0" shapeId="0" xr:uid="{2EF58989-8340-4261-9833-847CA14D4DC0}">
      <text>
        <r>
          <rPr>
            <sz val="9"/>
            <color indexed="81"/>
            <rFont val="Tahoma"/>
            <family val="2"/>
          </rPr>
          <t>Solver found a solution. All constraints and optimality conditions are satisfied.</t>
        </r>
      </text>
    </comment>
    <comment ref="N102" authorId="0" shapeId="0" xr:uid="{1669D4E6-0A07-4FC4-8B1D-FD9F1D5EC5F7}">
      <text>
        <r>
          <rPr>
            <sz val="9"/>
            <color indexed="81"/>
            <rFont val="Tahoma"/>
            <family val="2"/>
          </rPr>
          <t>Solver found a solution. All constraints and optimality conditions are satisfied.</t>
        </r>
      </text>
    </comment>
    <comment ref="O102" authorId="0" shapeId="0" xr:uid="{D3B5582E-5327-4E6B-B614-598EBAC8BBA7}">
      <text>
        <r>
          <rPr>
            <sz val="9"/>
            <color indexed="81"/>
            <rFont val="Tahoma"/>
            <family val="2"/>
          </rPr>
          <t>Solver found a solution. All constraints and optimality conditions are satisfied.</t>
        </r>
      </text>
    </comment>
    <comment ref="P102" authorId="0" shapeId="0" xr:uid="{A1F7C0A3-8EE8-41F1-919C-1688D36271E7}">
      <text>
        <r>
          <rPr>
            <sz val="9"/>
            <color indexed="81"/>
            <rFont val="Tahoma"/>
            <family val="2"/>
          </rPr>
          <t>Solver found a solution. All constraints and optimality conditions are satisfied.</t>
        </r>
      </text>
    </comment>
    <comment ref="Q102" authorId="0" shapeId="0" xr:uid="{C91F3646-C7B2-44FA-A190-8DD035C8EB2A}">
      <text>
        <r>
          <rPr>
            <sz val="9"/>
            <color indexed="81"/>
            <rFont val="Tahoma"/>
            <family val="2"/>
          </rPr>
          <t>Solver found a solution. All constraints and optimality conditions are satisfied.</t>
        </r>
      </text>
    </comment>
    <comment ref="R102" authorId="0" shapeId="0" xr:uid="{7E40DF61-831F-4FEE-BA57-F1B28C5705C9}">
      <text>
        <r>
          <rPr>
            <sz val="9"/>
            <color indexed="81"/>
            <rFont val="Tahoma"/>
            <family val="2"/>
          </rPr>
          <t>Solver found a solution. All constraints and optimality conditions are satisfied.</t>
        </r>
      </text>
    </comment>
    <comment ref="S102" authorId="0" shapeId="0" xr:uid="{796AD241-EEED-425C-8E3F-E4F186482581}">
      <text>
        <r>
          <rPr>
            <sz val="9"/>
            <color indexed="81"/>
            <rFont val="Tahoma"/>
            <family val="2"/>
          </rPr>
          <t>Solver found a solution. All constraints and optimality conditions are satisfied.</t>
        </r>
      </text>
    </comment>
    <comment ref="T102" authorId="0" shapeId="0" xr:uid="{FD49CA27-574D-4E35-BC40-8DCBFF9161D3}">
      <text>
        <r>
          <rPr>
            <sz val="9"/>
            <color indexed="81"/>
            <rFont val="Tahoma"/>
            <family val="2"/>
          </rPr>
          <t>Solver found a solution. All constraints and optimality conditions are satisfied.</t>
        </r>
      </text>
    </comment>
    <comment ref="U102" authorId="0" shapeId="0" xr:uid="{B54CA868-7F5F-45A9-A5DE-3B9B4B42B6E0}">
      <text>
        <r>
          <rPr>
            <sz val="9"/>
            <color indexed="81"/>
            <rFont val="Tahoma"/>
            <family val="2"/>
          </rPr>
          <t>Solver found a solution. All constraints and optimality conditions are satisfied.</t>
        </r>
      </text>
    </comment>
    <comment ref="V102" authorId="0" shapeId="0" xr:uid="{E672A926-F3B1-49DC-9589-E866FFAF1774}">
      <text>
        <r>
          <rPr>
            <sz val="9"/>
            <color indexed="81"/>
            <rFont val="Tahoma"/>
            <family val="2"/>
          </rPr>
          <t>Solver found a solution. All constraints and optimality conditions are satisfied.</t>
        </r>
      </text>
    </comment>
    <comment ref="B103" authorId="0" shapeId="0" xr:uid="{4939C701-45D4-487F-8D55-3EE66F87E9E4}">
      <text>
        <r>
          <rPr>
            <sz val="9"/>
            <color indexed="81"/>
            <rFont val="Tahoma"/>
            <family val="2"/>
          </rPr>
          <t>Solver found an integer solution within tolerance. All constraints are satisfied.</t>
        </r>
      </text>
    </comment>
    <comment ref="C103" authorId="0" shapeId="0" xr:uid="{7563960E-ABE6-42A7-97BE-3A7758899BC9}">
      <text>
        <r>
          <rPr>
            <sz val="9"/>
            <color indexed="81"/>
            <rFont val="Tahoma"/>
            <family val="2"/>
          </rPr>
          <t>Solver found an integer solution within tolerance. All constraints are satisfied.</t>
        </r>
      </text>
    </comment>
    <comment ref="D103" authorId="0" shapeId="0" xr:uid="{030B6212-68D9-4413-B25B-72550050160C}">
      <text>
        <r>
          <rPr>
            <sz val="9"/>
            <color indexed="81"/>
            <rFont val="Tahoma"/>
            <family val="2"/>
          </rPr>
          <t>Solver found an integer solution within tolerance. All constraints are satisfied.</t>
        </r>
      </text>
    </comment>
    <comment ref="E103" authorId="0" shapeId="0" xr:uid="{9F205D9F-1820-453A-9A6E-9E4A92EBD39F}">
      <text>
        <r>
          <rPr>
            <sz val="9"/>
            <color indexed="81"/>
            <rFont val="Tahoma"/>
            <family val="2"/>
          </rPr>
          <t>Solver found an integer solution within tolerance. All constraints are satisfied.</t>
        </r>
      </text>
    </comment>
    <comment ref="F103" authorId="0" shapeId="0" xr:uid="{9E8D5CC8-C520-48AF-849A-98383BC8C026}">
      <text>
        <r>
          <rPr>
            <sz val="9"/>
            <color indexed="81"/>
            <rFont val="Tahoma"/>
            <family val="2"/>
          </rPr>
          <t>Solver found a solution. All constraints and optimality conditions are satisfied.</t>
        </r>
      </text>
    </comment>
    <comment ref="G103" authorId="0" shapeId="0" xr:uid="{D751414D-87B6-4B31-98B5-122AA3D1AA3E}">
      <text>
        <r>
          <rPr>
            <sz val="9"/>
            <color indexed="81"/>
            <rFont val="Tahoma"/>
            <family val="2"/>
          </rPr>
          <t>Solver found a solution. All constraints and optimality conditions are satisfied.</t>
        </r>
      </text>
    </comment>
    <comment ref="H103" authorId="0" shapeId="0" xr:uid="{FF6CF35F-963F-4C75-9C27-FFD795E08E08}">
      <text>
        <r>
          <rPr>
            <sz val="9"/>
            <color indexed="81"/>
            <rFont val="Tahoma"/>
            <family val="2"/>
          </rPr>
          <t>Solver found a solution. All constraints and optimality conditions are satisfied.</t>
        </r>
      </text>
    </comment>
    <comment ref="I103" authorId="0" shapeId="0" xr:uid="{E43C44C9-0111-406A-8FF5-E548AC1F3FCA}">
      <text>
        <r>
          <rPr>
            <sz val="9"/>
            <color indexed="81"/>
            <rFont val="Tahoma"/>
            <family val="2"/>
          </rPr>
          <t>Solver found a solution. All constraints and optimality conditions are satisfied.</t>
        </r>
      </text>
    </comment>
    <comment ref="J103" authorId="0" shapeId="0" xr:uid="{6B5077C4-447B-49C7-AD25-E15D76569E59}">
      <text>
        <r>
          <rPr>
            <sz val="9"/>
            <color indexed="81"/>
            <rFont val="Tahoma"/>
            <family val="2"/>
          </rPr>
          <t>Solver found a solution. All constraints and optimality conditions are satisfied.</t>
        </r>
      </text>
    </comment>
    <comment ref="K103" authorId="0" shapeId="0" xr:uid="{9759DE46-7417-4F6B-8A40-6A9CC53F9917}">
      <text>
        <r>
          <rPr>
            <sz val="9"/>
            <color indexed="81"/>
            <rFont val="Tahoma"/>
            <family val="2"/>
          </rPr>
          <t>Solver found a solution. All constraints and optimality conditions are satisfied.</t>
        </r>
      </text>
    </comment>
    <comment ref="L103" authorId="0" shapeId="0" xr:uid="{87C2B392-194E-46A1-A331-3C8C098020CD}">
      <text>
        <r>
          <rPr>
            <sz val="9"/>
            <color indexed="81"/>
            <rFont val="Tahoma"/>
            <family val="2"/>
          </rPr>
          <t>Solver found a solution. All constraints and optimality conditions are satisfied.</t>
        </r>
      </text>
    </comment>
    <comment ref="M103" authorId="0" shapeId="0" xr:uid="{E5C08C44-A8E2-4B5D-817A-3FBDA26234E8}">
      <text>
        <r>
          <rPr>
            <sz val="9"/>
            <color indexed="81"/>
            <rFont val="Tahoma"/>
            <family val="2"/>
          </rPr>
          <t>Solver found a solution. All constraints and optimality conditions are satisfied.</t>
        </r>
      </text>
    </comment>
    <comment ref="N103" authorId="0" shapeId="0" xr:uid="{CA44D052-D477-4427-B11B-92280456BB24}">
      <text>
        <r>
          <rPr>
            <sz val="9"/>
            <color indexed="81"/>
            <rFont val="Tahoma"/>
            <family val="2"/>
          </rPr>
          <t>Solver found a solution. All constraints and optimality conditions are satisfied.</t>
        </r>
      </text>
    </comment>
    <comment ref="O103" authorId="0" shapeId="0" xr:uid="{256278E5-44F2-4AE8-8708-135C3FEA2A4A}">
      <text>
        <r>
          <rPr>
            <sz val="9"/>
            <color indexed="81"/>
            <rFont val="Tahoma"/>
            <family val="2"/>
          </rPr>
          <t>Solver found a solution. All constraints and optimality conditions are satisfied.</t>
        </r>
      </text>
    </comment>
    <comment ref="P103" authorId="0" shapeId="0" xr:uid="{4F0C48B4-AFC5-44A9-BFAF-BB7EB7DA7E9D}">
      <text>
        <r>
          <rPr>
            <sz val="9"/>
            <color indexed="81"/>
            <rFont val="Tahoma"/>
            <family val="2"/>
          </rPr>
          <t>Solver found a solution. All constraints and optimality conditions are satisfied.</t>
        </r>
      </text>
    </comment>
    <comment ref="Q103" authorId="0" shapeId="0" xr:uid="{D5B1D9B1-443E-4AC7-8728-B6B286EFEC51}">
      <text>
        <r>
          <rPr>
            <sz val="9"/>
            <color indexed="81"/>
            <rFont val="Tahoma"/>
            <family val="2"/>
          </rPr>
          <t>Solver found a solution. All constraints and optimality conditions are satisfied.</t>
        </r>
      </text>
    </comment>
    <comment ref="R103" authorId="0" shapeId="0" xr:uid="{F6274EF8-FF95-4607-9232-798BABA943DC}">
      <text>
        <r>
          <rPr>
            <sz val="9"/>
            <color indexed="81"/>
            <rFont val="Tahoma"/>
            <family val="2"/>
          </rPr>
          <t>Solver found a solution. All constraints and optimality conditions are satisfied.</t>
        </r>
      </text>
    </comment>
    <comment ref="S103" authorId="0" shapeId="0" xr:uid="{47035A73-75C9-4C99-9D6E-335D9140D016}">
      <text>
        <r>
          <rPr>
            <sz val="9"/>
            <color indexed="81"/>
            <rFont val="Tahoma"/>
            <family val="2"/>
          </rPr>
          <t>Solver found a solution. All constraints and optimality conditions are satisfied.</t>
        </r>
      </text>
    </comment>
    <comment ref="T103" authorId="0" shapeId="0" xr:uid="{93A3761B-EC55-4793-AA60-88F95C91A149}">
      <text>
        <r>
          <rPr>
            <sz val="9"/>
            <color indexed="81"/>
            <rFont val="Tahoma"/>
            <family val="2"/>
          </rPr>
          <t>Solver found a solution. All constraints and optimality conditions are satisfied.</t>
        </r>
      </text>
    </comment>
    <comment ref="U103" authorId="0" shapeId="0" xr:uid="{E3384909-087D-4359-A45F-5BAC14A4324E}">
      <text>
        <r>
          <rPr>
            <sz val="9"/>
            <color indexed="81"/>
            <rFont val="Tahoma"/>
            <family val="2"/>
          </rPr>
          <t>Solver found a solution. All constraints and optimality conditions are satisfied.</t>
        </r>
      </text>
    </comment>
    <comment ref="V103" authorId="0" shapeId="0" xr:uid="{2FF0D7E9-2F71-4707-91A7-5C058F65DEBA}">
      <text>
        <r>
          <rPr>
            <sz val="9"/>
            <color indexed="81"/>
            <rFont val="Tahoma"/>
            <family val="2"/>
          </rPr>
          <t>Solver found a solution. All constraints and optimality conditions are satisfied.</t>
        </r>
      </text>
    </comment>
    <comment ref="B104" authorId="0" shapeId="0" xr:uid="{C0609463-6E19-4827-AD65-FD5486FA5D7E}">
      <text>
        <r>
          <rPr>
            <sz val="9"/>
            <color indexed="81"/>
            <rFont val="Tahoma"/>
            <family val="2"/>
          </rPr>
          <t>Solver found an integer solution within tolerance. All constraints are satisfied.</t>
        </r>
      </text>
    </comment>
    <comment ref="C104" authorId="0" shapeId="0" xr:uid="{77F56E12-0D42-4DFC-8D11-EF48D9DBA3E6}">
      <text>
        <r>
          <rPr>
            <sz val="9"/>
            <color indexed="81"/>
            <rFont val="Tahoma"/>
            <family val="2"/>
          </rPr>
          <t>Solver found an integer solution within tolerance. All constraints are satisfied.</t>
        </r>
      </text>
    </comment>
    <comment ref="D104" authorId="0" shapeId="0" xr:uid="{3FE09943-367C-409D-A186-DDECED3EFE53}">
      <text>
        <r>
          <rPr>
            <sz val="9"/>
            <color indexed="81"/>
            <rFont val="Tahoma"/>
            <family val="2"/>
          </rPr>
          <t>Solver found an integer solution within tolerance. All constraints are satisfied.</t>
        </r>
      </text>
    </comment>
    <comment ref="E104" authorId="0" shapeId="0" xr:uid="{1C814F4A-EBA4-4B3B-B17F-3270A9F9AD04}">
      <text>
        <r>
          <rPr>
            <sz val="9"/>
            <color indexed="81"/>
            <rFont val="Tahoma"/>
            <family val="2"/>
          </rPr>
          <t>Solver found an integer solution within tolerance. All constraints are satisfied.</t>
        </r>
      </text>
    </comment>
    <comment ref="F104" authorId="0" shapeId="0" xr:uid="{F675E26C-DA94-486B-AA1D-F6ECFC45C36D}">
      <text>
        <r>
          <rPr>
            <sz val="9"/>
            <color indexed="81"/>
            <rFont val="Tahoma"/>
            <family val="2"/>
          </rPr>
          <t>Solver found a solution. All constraints and optimality conditions are satisfied.</t>
        </r>
      </text>
    </comment>
    <comment ref="G104" authorId="0" shapeId="0" xr:uid="{59A64980-1C1F-4289-8D49-1C32EA36A9F0}">
      <text>
        <r>
          <rPr>
            <sz val="9"/>
            <color indexed="81"/>
            <rFont val="Tahoma"/>
            <family val="2"/>
          </rPr>
          <t>Solver found a solution. All constraints and optimality conditions are satisfied.</t>
        </r>
      </text>
    </comment>
    <comment ref="H104" authorId="0" shapeId="0" xr:uid="{2EB37D5D-FB22-4AD5-9D8B-F6D4EE057285}">
      <text>
        <r>
          <rPr>
            <sz val="9"/>
            <color indexed="81"/>
            <rFont val="Tahoma"/>
            <family val="2"/>
          </rPr>
          <t>Solver found a solution. All constraints and optimality conditions are satisfied.</t>
        </r>
      </text>
    </comment>
    <comment ref="I104" authorId="0" shapeId="0" xr:uid="{B719CA58-2D88-4081-95D6-90FD0E85D01A}">
      <text>
        <r>
          <rPr>
            <sz val="9"/>
            <color indexed="81"/>
            <rFont val="Tahoma"/>
            <family val="2"/>
          </rPr>
          <t>Solver found a solution. All constraints and optimality conditions are satisfied.</t>
        </r>
      </text>
    </comment>
    <comment ref="J104" authorId="0" shapeId="0" xr:uid="{66ABB7C4-D994-4B8D-8AD7-B6DE2137BF32}">
      <text>
        <r>
          <rPr>
            <sz val="9"/>
            <color indexed="81"/>
            <rFont val="Tahoma"/>
            <family val="2"/>
          </rPr>
          <t>Solver found a solution. All constraints and optimality conditions are satisfied.</t>
        </r>
      </text>
    </comment>
    <comment ref="K104" authorId="0" shapeId="0" xr:uid="{14293340-C820-420F-9128-437E6A05AEA3}">
      <text>
        <r>
          <rPr>
            <sz val="9"/>
            <color indexed="81"/>
            <rFont val="Tahoma"/>
            <family val="2"/>
          </rPr>
          <t>Solver found a solution. All constraints and optimality conditions are satisfied.</t>
        </r>
      </text>
    </comment>
    <comment ref="L104" authorId="0" shapeId="0" xr:uid="{570AF789-049C-4015-AAF3-0FAFC09C49E9}">
      <text>
        <r>
          <rPr>
            <sz val="9"/>
            <color indexed="81"/>
            <rFont val="Tahoma"/>
            <family val="2"/>
          </rPr>
          <t>Solver found a solution. All constraints and optimality conditions are satisfied.</t>
        </r>
      </text>
    </comment>
    <comment ref="M104" authorId="0" shapeId="0" xr:uid="{0A903CB3-90AF-4485-94DD-C5D4F985DAB5}">
      <text>
        <r>
          <rPr>
            <sz val="9"/>
            <color indexed="81"/>
            <rFont val="Tahoma"/>
            <family val="2"/>
          </rPr>
          <t>Solver found a solution. All constraints and optimality conditions are satisfied.</t>
        </r>
      </text>
    </comment>
    <comment ref="N104" authorId="0" shapeId="0" xr:uid="{9CECCD15-0B04-4E87-9577-6DABD76D14C0}">
      <text>
        <r>
          <rPr>
            <sz val="9"/>
            <color indexed="81"/>
            <rFont val="Tahoma"/>
            <family val="2"/>
          </rPr>
          <t>Solver found a solution. All constraints and optimality conditions are satisfied.</t>
        </r>
      </text>
    </comment>
    <comment ref="O104" authorId="0" shapeId="0" xr:uid="{7BCBCE7D-4F1B-46D0-97D5-F31B3FE184CB}">
      <text>
        <r>
          <rPr>
            <sz val="9"/>
            <color indexed="81"/>
            <rFont val="Tahoma"/>
            <family val="2"/>
          </rPr>
          <t>Solver found a solution. All constraints and optimality conditions are satisfied.</t>
        </r>
      </text>
    </comment>
    <comment ref="P104" authorId="0" shapeId="0" xr:uid="{26A62AFA-2DB8-4BC0-B189-0053DCDC2866}">
      <text>
        <r>
          <rPr>
            <sz val="9"/>
            <color indexed="81"/>
            <rFont val="Tahoma"/>
            <family val="2"/>
          </rPr>
          <t>Solver found a solution. All constraints and optimality conditions are satisfied.</t>
        </r>
      </text>
    </comment>
    <comment ref="Q104" authorId="0" shapeId="0" xr:uid="{56DBFBBA-C3FA-4340-ADBA-AC460D84B94A}">
      <text>
        <r>
          <rPr>
            <sz val="9"/>
            <color indexed="81"/>
            <rFont val="Tahoma"/>
            <family val="2"/>
          </rPr>
          <t>Solver found a solution. All constraints and optimality conditions are satisfied.</t>
        </r>
      </text>
    </comment>
    <comment ref="R104" authorId="0" shapeId="0" xr:uid="{3431FDAD-140A-470B-8F85-F22147E324FE}">
      <text>
        <r>
          <rPr>
            <sz val="9"/>
            <color indexed="81"/>
            <rFont val="Tahoma"/>
            <family val="2"/>
          </rPr>
          <t>Solver found a solution. All constraints and optimality conditions are satisfied.</t>
        </r>
      </text>
    </comment>
    <comment ref="S104" authorId="0" shapeId="0" xr:uid="{FF9EB4B9-6311-461D-928B-FC3FB9D46302}">
      <text>
        <r>
          <rPr>
            <sz val="9"/>
            <color indexed="81"/>
            <rFont val="Tahoma"/>
            <family val="2"/>
          </rPr>
          <t>Solver found a solution. All constraints and optimality conditions are satisfied.</t>
        </r>
      </text>
    </comment>
    <comment ref="T104" authorId="0" shapeId="0" xr:uid="{761E49A1-846B-446C-A5DF-4DCD7C129F5E}">
      <text>
        <r>
          <rPr>
            <sz val="9"/>
            <color indexed="81"/>
            <rFont val="Tahoma"/>
            <family val="2"/>
          </rPr>
          <t>Solver found a solution. All constraints and optimality conditions are satisfied.</t>
        </r>
      </text>
    </comment>
    <comment ref="U104" authorId="0" shapeId="0" xr:uid="{63DA9541-612A-494E-8B69-2DD3B99AAE72}">
      <text>
        <r>
          <rPr>
            <sz val="9"/>
            <color indexed="81"/>
            <rFont val="Tahoma"/>
            <family val="2"/>
          </rPr>
          <t>Solver found a solution. All constraints and optimality conditions are satisfied.</t>
        </r>
      </text>
    </comment>
    <comment ref="V104" authorId="0" shapeId="0" xr:uid="{2C5C9990-2D1B-4AF5-8DE1-BCDE36FF4459}">
      <text>
        <r>
          <rPr>
            <sz val="9"/>
            <color indexed="81"/>
            <rFont val="Tahoma"/>
            <family val="2"/>
          </rPr>
          <t>Solver found a solution. All constraints and optimality conditions are satisfied.</t>
        </r>
      </text>
    </comment>
    <comment ref="B105" authorId="0" shapeId="0" xr:uid="{D5BA80C3-3367-41A7-B503-28786A7F694F}">
      <text>
        <r>
          <rPr>
            <sz val="9"/>
            <color indexed="81"/>
            <rFont val="Tahoma"/>
            <family val="2"/>
          </rPr>
          <t>Solver found an integer solution within tolerance. All constraints are satisfied.</t>
        </r>
      </text>
    </comment>
    <comment ref="C105" authorId="0" shapeId="0" xr:uid="{292E69DD-E8AE-4978-BB30-85AECEF6E53D}">
      <text>
        <r>
          <rPr>
            <sz val="9"/>
            <color indexed="81"/>
            <rFont val="Tahoma"/>
            <family val="2"/>
          </rPr>
          <t>Solver found an integer solution within tolerance. All constraints are satisfied.</t>
        </r>
      </text>
    </comment>
    <comment ref="D105" authorId="0" shapeId="0" xr:uid="{C1FD90AA-7026-4CB4-B134-35B7A4014C52}">
      <text>
        <r>
          <rPr>
            <sz val="9"/>
            <color indexed="81"/>
            <rFont val="Tahoma"/>
            <family val="2"/>
          </rPr>
          <t>Solver found an integer solution within tolerance. All constraints are satisfied.</t>
        </r>
      </text>
    </comment>
    <comment ref="E105" authorId="0" shapeId="0" xr:uid="{C118D41A-ACC2-4845-8156-12EB8A37D984}">
      <text>
        <r>
          <rPr>
            <sz val="9"/>
            <color indexed="81"/>
            <rFont val="Tahoma"/>
            <family val="2"/>
          </rPr>
          <t>Solver found an integer solution within tolerance. All constraints are satisfied.</t>
        </r>
      </text>
    </comment>
    <comment ref="F105" authorId="0" shapeId="0" xr:uid="{74EDD92D-A569-4B43-B114-D674246192A9}">
      <text>
        <r>
          <rPr>
            <sz val="9"/>
            <color indexed="81"/>
            <rFont val="Tahoma"/>
            <family val="2"/>
          </rPr>
          <t>Solver found a solution. All constraints and optimality conditions are satisfied.</t>
        </r>
      </text>
    </comment>
    <comment ref="G105" authorId="0" shapeId="0" xr:uid="{C188FCD4-2978-4A5E-AEFA-92DCC347F92F}">
      <text>
        <r>
          <rPr>
            <sz val="9"/>
            <color indexed="81"/>
            <rFont val="Tahoma"/>
            <family val="2"/>
          </rPr>
          <t>Solver found a solution. All constraints and optimality conditions are satisfied.</t>
        </r>
      </text>
    </comment>
    <comment ref="H105" authorId="0" shapeId="0" xr:uid="{3ACEEE43-F5EC-473F-A399-F62B5EB06008}">
      <text>
        <r>
          <rPr>
            <sz val="9"/>
            <color indexed="81"/>
            <rFont val="Tahoma"/>
            <family val="2"/>
          </rPr>
          <t>Solver found a solution. All constraints and optimality conditions are satisfied.</t>
        </r>
      </text>
    </comment>
    <comment ref="I105" authorId="0" shapeId="0" xr:uid="{AFC563CD-2F44-4A22-A65D-0B19C632472A}">
      <text>
        <r>
          <rPr>
            <sz val="9"/>
            <color indexed="81"/>
            <rFont val="Tahoma"/>
            <family val="2"/>
          </rPr>
          <t>Solver found a solution. All constraints and optimality conditions are satisfied.</t>
        </r>
      </text>
    </comment>
    <comment ref="J105" authorId="0" shapeId="0" xr:uid="{C656C9BE-EBE2-4BC6-913F-F398C5F1F6DF}">
      <text>
        <r>
          <rPr>
            <sz val="9"/>
            <color indexed="81"/>
            <rFont val="Tahoma"/>
            <family val="2"/>
          </rPr>
          <t>Solver found a solution. All constraints and optimality conditions are satisfied.</t>
        </r>
      </text>
    </comment>
    <comment ref="K105" authorId="0" shapeId="0" xr:uid="{4872C014-3F46-4DD2-A4D2-C6D32A27C26E}">
      <text>
        <r>
          <rPr>
            <sz val="9"/>
            <color indexed="81"/>
            <rFont val="Tahoma"/>
            <family val="2"/>
          </rPr>
          <t>Solver found a solution. All constraints and optimality conditions are satisfied.</t>
        </r>
      </text>
    </comment>
    <comment ref="L105" authorId="0" shapeId="0" xr:uid="{33596560-05F8-4CE3-BEE6-1881DEC76767}">
      <text>
        <r>
          <rPr>
            <sz val="9"/>
            <color indexed="81"/>
            <rFont val="Tahoma"/>
            <family val="2"/>
          </rPr>
          <t>Solver found a solution. All constraints and optimality conditions are satisfied.</t>
        </r>
      </text>
    </comment>
    <comment ref="M105" authorId="0" shapeId="0" xr:uid="{27427D9D-496B-4649-AAF7-89C25E685648}">
      <text>
        <r>
          <rPr>
            <sz val="9"/>
            <color indexed="81"/>
            <rFont val="Tahoma"/>
            <family val="2"/>
          </rPr>
          <t>Solver found a solution. All constraints and optimality conditions are satisfied.</t>
        </r>
      </text>
    </comment>
    <comment ref="N105" authorId="0" shapeId="0" xr:uid="{9E8C3F7D-9FCB-4D12-8090-8C1E97180759}">
      <text>
        <r>
          <rPr>
            <sz val="9"/>
            <color indexed="81"/>
            <rFont val="Tahoma"/>
            <family val="2"/>
          </rPr>
          <t>Solver found a solution. All constraints and optimality conditions are satisfied.</t>
        </r>
      </text>
    </comment>
    <comment ref="O105" authorId="0" shapeId="0" xr:uid="{7C6CC154-6EC5-4629-B44C-7E78FE0AFEA0}">
      <text>
        <r>
          <rPr>
            <sz val="9"/>
            <color indexed="81"/>
            <rFont val="Tahoma"/>
            <family val="2"/>
          </rPr>
          <t>Solver found a solution. All constraints and optimality conditions are satisfied.</t>
        </r>
      </text>
    </comment>
    <comment ref="P105" authorId="0" shapeId="0" xr:uid="{D87E266D-1223-428C-BE7D-92675FF4757E}">
      <text>
        <r>
          <rPr>
            <sz val="9"/>
            <color indexed="81"/>
            <rFont val="Tahoma"/>
            <family val="2"/>
          </rPr>
          <t>Solver found a solution. All constraints and optimality conditions are satisfied.</t>
        </r>
      </text>
    </comment>
    <comment ref="Q105" authorId="0" shapeId="0" xr:uid="{97D28E1B-A2DE-4FD4-B8D0-687FBA32231A}">
      <text>
        <r>
          <rPr>
            <sz val="9"/>
            <color indexed="81"/>
            <rFont val="Tahoma"/>
            <family val="2"/>
          </rPr>
          <t>Solver found a solution. All constraints and optimality conditions are satisfied.</t>
        </r>
      </text>
    </comment>
    <comment ref="R105" authorId="0" shapeId="0" xr:uid="{110ABC17-1423-4E1B-BB87-55B665395C81}">
      <text>
        <r>
          <rPr>
            <sz val="9"/>
            <color indexed="81"/>
            <rFont val="Tahoma"/>
            <family val="2"/>
          </rPr>
          <t>Solver found a solution. All constraints and optimality conditions are satisfied.</t>
        </r>
      </text>
    </comment>
    <comment ref="S105" authorId="0" shapeId="0" xr:uid="{686FEE40-3155-443A-BC25-43DC2F55A61C}">
      <text>
        <r>
          <rPr>
            <sz val="9"/>
            <color indexed="81"/>
            <rFont val="Tahoma"/>
            <family val="2"/>
          </rPr>
          <t>Solver found a solution. All constraints and optimality conditions are satisfied.</t>
        </r>
      </text>
    </comment>
    <comment ref="T105" authorId="0" shapeId="0" xr:uid="{B17666AD-6228-47DA-BF38-BFCEEFFB5342}">
      <text>
        <r>
          <rPr>
            <sz val="9"/>
            <color indexed="81"/>
            <rFont val="Tahoma"/>
            <family val="2"/>
          </rPr>
          <t>Solver found a solution. All constraints and optimality conditions are satisfied.</t>
        </r>
      </text>
    </comment>
    <comment ref="U105" authorId="0" shapeId="0" xr:uid="{FE404274-03EA-4A1F-8119-A10A7DE194CE}">
      <text>
        <r>
          <rPr>
            <sz val="9"/>
            <color indexed="81"/>
            <rFont val="Tahoma"/>
            <family val="2"/>
          </rPr>
          <t>Solver found a solution. All constraints and optimality conditions are satisfied.</t>
        </r>
      </text>
    </comment>
    <comment ref="V105" authorId="0" shapeId="0" xr:uid="{D3D81BE1-CA0D-4376-9FC6-D4C5C3C3854B}">
      <text>
        <r>
          <rPr>
            <sz val="9"/>
            <color indexed="81"/>
            <rFont val="Tahoma"/>
            <family val="2"/>
          </rPr>
          <t>Solver found a solution. All constraints and optimality conditions are satisfied.</t>
        </r>
      </text>
    </comment>
    <comment ref="B106" authorId="0" shapeId="0" xr:uid="{CBAD0915-AA95-4A80-BEF0-CE0D5E5DD686}">
      <text>
        <r>
          <rPr>
            <sz val="9"/>
            <color indexed="81"/>
            <rFont val="Tahoma"/>
            <family val="2"/>
          </rPr>
          <t>Solver found an integer solution within tolerance. All constraints are satisfied.</t>
        </r>
      </text>
    </comment>
    <comment ref="C106" authorId="0" shapeId="0" xr:uid="{19E39A27-38E2-4F9E-ACF2-BEE21B516B1C}">
      <text>
        <r>
          <rPr>
            <sz val="9"/>
            <color indexed="81"/>
            <rFont val="Tahoma"/>
            <family val="2"/>
          </rPr>
          <t>Solver found an integer solution within tolerance. All constraints are satisfied.</t>
        </r>
      </text>
    </comment>
    <comment ref="D106" authorId="0" shapeId="0" xr:uid="{DED7E0D6-9E2B-49D0-A7D3-6BAB4ECAA3DD}">
      <text>
        <r>
          <rPr>
            <sz val="9"/>
            <color indexed="81"/>
            <rFont val="Tahoma"/>
            <family val="2"/>
          </rPr>
          <t>Solver found an integer solution within tolerance. All constraints are satisfied.</t>
        </r>
      </text>
    </comment>
    <comment ref="E106" authorId="0" shapeId="0" xr:uid="{1A10780B-563A-4F23-B69C-358A79095ADF}">
      <text>
        <r>
          <rPr>
            <sz val="9"/>
            <color indexed="81"/>
            <rFont val="Tahoma"/>
            <family val="2"/>
          </rPr>
          <t>Solver found an integer solution within tolerance. All constraints are satisfied.</t>
        </r>
      </text>
    </comment>
    <comment ref="F106" authorId="0" shapeId="0" xr:uid="{B54CAEAD-83F7-4B9A-BE9A-C1C417985BFF}">
      <text>
        <r>
          <rPr>
            <sz val="9"/>
            <color indexed="81"/>
            <rFont val="Tahoma"/>
            <family val="2"/>
          </rPr>
          <t>Solver found a solution. All constraints and optimality conditions are satisfied.</t>
        </r>
      </text>
    </comment>
    <comment ref="G106" authorId="0" shapeId="0" xr:uid="{125886EC-A952-4240-9D3D-E7A6CBCCEBE9}">
      <text>
        <r>
          <rPr>
            <sz val="9"/>
            <color indexed="81"/>
            <rFont val="Tahoma"/>
            <family val="2"/>
          </rPr>
          <t>Solver found a solution. All constraints and optimality conditions are satisfied.</t>
        </r>
      </text>
    </comment>
    <comment ref="H106" authorId="0" shapeId="0" xr:uid="{BF7FD1F7-71D3-4212-9AC0-9DFF1208C0D3}">
      <text>
        <r>
          <rPr>
            <sz val="9"/>
            <color indexed="81"/>
            <rFont val="Tahoma"/>
            <family val="2"/>
          </rPr>
          <t>Solver found a solution. All constraints and optimality conditions are satisfied.</t>
        </r>
      </text>
    </comment>
    <comment ref="I106" authorId="0" shapeId="0" xr:uid="{64D5322A-1422-4689-B7C8-058A7EF2AFC8}">
      <text>
        <r>
          <rPr>
            <sz val="9"/>
            <color indexed="81"/>
            <rFont val="Tahoma"/>
            <family val="2"/>
          </rPr>
          <t>Solver found a solution. All constraints and optimality conditions are satisfied.</t>
        </r>
      </text>
    </comment>
    <comment ref="J106" authorId="0" shapeId="0" xr:uid="{3F6C229E-5429-408D-81E8-4586B738DA3D}">
      <text>
        <r>
          <rPr>
            <sz val="9"/>
            <color indexed="81"/>
            <rFont val="Tahoma"/>
            <family val="2"/>
          </rPr>
          <t>Solver found a solution. All constraints and optimality conditions are satisfied.</t>
        </r>
      </text>
    </comment>
    <comment ref="K106" authorId="0" shapeId="0" xr:uid="{A26D2C01-14C0-4E9D-8944-9D5F136F8AA7}">
      <text>
        <r>
          <rPr>
            <sz val="9"/>
            <color indexed="81"/>
            <rFont val="Tahoma"/>
            <family val="2"/>
          </rPr>
          <t>Solver found a solution. All constraints and optimality conditions are satisfied.</t>
        </r>
      </text>
    </comment>
    <comment ref="L106" authorId="0" shapeId="0" xr:uid="{C58729C1-6F77-4392-9E34-1989A49BD1EA}">
      <text>
        <r>
          <rPr>
            <sz val="9"/>
            <color indexed="81"/>
            <rFont val="Tahoma"/>
            <family val="2"/>
          </rPr>
          <t>Solver found a solution. All constraints and optimality conditions are satisfied.</t>
        </r>
      </text>
    </comment>
    <comment ref="M106" authorId="0" shapeId="0" xr:uid="{2477AAB3-ADB8-4AF5-B5B9-45C825E21E5E}">
      <text>
        <r>
          <rPr>
            <sz val="9"/>
            <color indexed="81"/>
            <rFont val="Tahoma"/>
            <family val="2"/>
          </rPr>
          <t>Solver found a solution. All constraints and optimality conditions are satisfied.</t>
        </r>
      </text>
    </comment>
    <comment ref="N106" authorId="0" shapeId="0" xr:uid="{B726CEE2-ED6A-43A0-8E2D-E6B0F1CA9764}">
      <text>
        <r>
          <rPr>
            <sz val="9"/>
            <color indexed="81"/>
            <rFont val="Tahoma"/>
            <family val="2"/>
          </rPr>
          <t>Solver found a solution. All constraints and optimality conditions are satisfied.</t>
        </r>
      </text>
    </comment>
    <comment ref="O106" authorId="0" shapeId="0" xr:uid="{46194BC7-F2F0-4DDE-A314-B53C2E704C57}">
      <text>
        <r>
          <rPr>
            <sz val="9"/>
            <color indexed="81"/>
            <rFont val="Tahoma"/>
            <family val="2"/>
          </rPr>
          <t>Solver found a solution. All constraints and optimality conditions are satisfied.</t>
        </r>
      </text>
    </comment>
    <comment ref="P106" authorId="0" shapeId="0" xr:uid="{8639075F-4321-481B-B8E2-F05F6BEBD634}">
      <text>
        <r>
          <rPr>
            <sz val="9"/>
            <color indexed="81"/>
            <rFont val="Tahoma"/>
            <family val="2"/>
          </rPr>
          <t>Solver found a solution. All constraints and optimality conditions are satisfied.</t>
        </r>
      </text>
    </comment>
    <comment ref="Q106" authorId="0" shapeId="0" xr:uid="{67D6776D-2D45-46E0-8907-F334565242E5}">
      <text>
        <r>
          <rPr>
            <sz val="9"/>
            <color indexed="81"/>
            <rFont val="Tahoma"/>
            <family val="2"/>
          </rPr>
          <t>Solver found a solution. All constraints and optimality conditions are satisfied.</t>
        </r>
      </text>
    </comment>
    <comment ref="R106" authorId="0" shapeId="0" xr:uid="{6215A489-A7D8-4CA8-97DD-6BAA68B1C578}">
      <text>
        <r>
          <rPr>
            <sz val="9"/>
            <color indexed="81"/>
            <rFont val="Tahoma"/>
            <family val="2"/>
          </rPr>
          <t>Solver found a solution. All constraints and optimality conditions are satisfied.</t>
        </r>
      </text>
    </comment>
    <comment ref="S106" authorId="0" shapeId="0" xr:uid="{2D4B54AC-8828-4FC4-9261-949CEA02E74D}">
      <text>
        <r>
          <rPr>
            <sz val="9"/>
            <color indexed="81"/>
            <rFont val="Tahoma"/>
            <family val="2"/>
          </rPr>
          <t>Solver found a solution. All constraints and optimality conditions are satisfied.</t>
        </r>
      </text>
    </comment>
    <comment ref="T106" authorId="0" shapeId="0" xr:uid="{087F0162-869F-4E3E-B032-A11337E18303}">
      <text>
        <r>
          <rPr>
            <sz val="9"/>
            <color indexed="81"/>
            <rFont val="Tahoma"/>
            <family val="2"/>
          </rPr>
          <t>Solver found a solution. All constraints and optimality conditions are satisfied.</t>
        </r>
      </text>
    </comment>
    <comment ref="U106" authorId="0" shapeId="0" xr:uid="{9E5B5387-B25F-47D0-BD12-A4FC19E50A7E}">
      <text>
        <r>
          <rPr>
            <sz val="9"/>
            <color indexed="81"/>
            <rFont val="Tahoma"/>
            <family val="2"/>
          </rPr>
          <t>Solver found a solution. All constraints and optimality conditions are satisfied.</t>
        </r>
      </text>
    </comment>
    <comment ref="V106" authorId="0" shapeId="0" xr:uid="{597382DA-1F1B-4DA4-97AE-BD7FD14B1A0D}">
      <text>
        <r>
          <rPr>
            <sz val="9"/>
            <color indexed="81"/>
            <rFont val="Tahoma"/>
            <family val="2"/>
          </rPr>
          <t>Solver found a solution. All constraints and optimality conditions are satisfied.</t>
        </r>
      </text>
    </comment>
    <comment ref="B107" authorId="0" shapeId="0" xr:uid="{33C4B661-C93B-48FD-93E9-E129BBD823E5}">
      <text>
        <r>
          <rPr>
            <sz val="9"/>
            <color indexed="81"/>
            <rFont val="Tahoma"/>
            <family val="2"/>
          </rPr>
          <t>Solver found an integer solution within tolerance. All constraints are satisfied.</t>
        </r>
      </text>
    </comment>
    <comment ref="C107" authorId="0" shapeId="0" xr:uid="{DDF8C896-617C-4331-9628-B32006238E5E}">
      <text>
        <r>
          <rPr>
            <sz val="9"/>
            <color indexed="81"/>
            <rFont val="Tahoma"/>
            <family val="2"/>
          </rPr>
          <t>Solver found an integer solution within tolerance. All constraints are satisfied.</t>
        </r>
      </text>
    </comment>
    <comment ref="D107" authorId="0" shapeId="0" xr:uid="{99515C1D-9A92-4F63-B7C0-77D6C4377894}">
      <text>
        <r>
          <rPr>
            <sz val="9"/>
            <color indexed="81"/>
            <rFont val="Tahoma"/>
            <family val="2"/>
          </rPr>
          <t>Solver found an integer solution within tolerance. All constraints are satisfied.</t>
        </r>
      </text>
    </comment>
    <comment ref="E107" authorId="0" shapeId="0" xr:uid="{295C865D-C1F6-44B0-B67E-09702B373F17}">
      <text>
        <r>
          <rPr>
            <sz val="9"/>
            <color indexed="81"/>
            <rFont val="Tahoma"/>
            <family val="2"/>
          </rPr>
          <t>Solver found an integer solution within tolerance. All constraints are satisfied.</t>
        </r>
      </text>
    </comment>
    <comment ref="F107" authorId="0" shapeId="0" xr:uid="{3852328A-2D37-4767-BDDF-9FBDC4A92A06}">
      <text>
        <r>
          <rPr>
            <sz val="9"/>
            <color indexed="81"/>
            <rFont val="Tahoma"/>
            <family val="2"/>
          </rPr>
          <t>Solver found a solution. All constraints and optimality conditions are satisfied.</t>
        </r>
      </text>
    </comment>
    <comment ref="G107" authorId="0" shapeId="0" xr:uid="{2E25CC90-FEB1-4326-A370-3CBECA413843}">
      <text>
        <r>
          <rPr>
            <sz val="9"/>
            <color indexed="81"/>
            <rFont val="Tahoma"/>
            <family val="2"/>
          </rPr>
          <t>Solver found a solution. All constraints and optimality conditions are satisfied.</t>
        </r>
      </text>
    </comment>
    <comment ref="H107" authorId="0" shapeId="0" xr:uid="{7C4867C7-1A39-4168-8A9C-48748766EE23}">
      <text>
        <r>
          <rPr>
            <sz val="9"/>
            <color indexed="81"/>
            <rFont val="Tahoma"/>
            <family val="2"/>
          </rPr>
          <t>Solver found a solution. All constraints and optimality conditions are satisfied.</t>
        </r>
      </text>
    </comment>
    <comment ref="I107" authorId="0" shapeId="0" xr:uid="{BE50E75A-D206-4A8F-A719-144847D9DD25}">
      <text>
        <r>
          <rPr>
            <sz val="9"/>
            <color indexed="81"/>
            <rFont val="Tahoma"/>
            <family val="2"/>
          </rPr>
          <t>Solver found a solution. All constraints and optimality conditions are satisfied.</t>
        </r>
      </text>
    </comment>
    <comment ref="J107" authorId="0" shapeId="0" xr:uid="{0A5917A6-2012-484A-805C-B57E0E2A1D34}">
      <text>
        <r>
          <rPr>
            <sz val="9"/>
            <color indexed="81"/>
            <rFont val="Tahoma"/>
            <family val="2"/>
          </rPr>
          <t>Solver found a solution. All constraints and optimality conditions are satisfied.</t>
        </r>
      </text>
    </comment>
    <comment ref="K107" authorId="0" shapeId="0" xr:uid="{0083EF0A-C7DB-486E-A895-4E9E8BB18494}">
      <text>
        <r>
          <rPr>
            <sz val="9"/>
            <color indexed="81"/>
            <rFont val="Tahoma"/>
            <family val="2"/>
          </rPr>
          <t>Solver found a solution. All constraints and optimality conditions are satisfied.</t>
        </r>
      </text>
    </comment>
    <comment ref="L107" authorId="0" shapeId="0" xr:uid="{9FCD898D-A715-4395-81A5-6ADECEA51EA4}">
      <text>
        <r>
          <rPr>
            <sz val="9"/>
            <color indexed="81"/>
            <rFont val="Tahoma"/>
            <family val="2"/>
          </rPr>
          <t>Solver found a solution. All constraints and optimality conditions are satisfied.</t>
        </r>
      </text>
    </comment>
    <comment ref="M107" authorId="0" shapeId="0" xr:uid="{36505BC0-D61E-4432-B9D6-87581ED21197}">
      <text>
        <r>
          <rPr>
            <sz val="9"/>
            <color indexed="81"/>
            <rFont val="Tahoma"/>
            <family val="2"/>
          </rPr>
          <t>Solver found a solution. All constraints and optimality conditions are satisfied.</t>
        </r>
      </text>
    </comment>
    <comment ref="N107" authorId="0" shapeId="0" xr:uid="{56DCA96F-2BAE-4789-8195-44B09ABA86AF}">
      <text>
        <r>
          <rPr>
            <sz val="9"/>
            <color indexed="81"/>
            <rFont val="Tahoma"/>
            <family val="2"/>
          </rPr>
          <t>Solver found a solution. All constraints and optimality conditions are satisfied.</t>
        </r>
      </text>
    </comment>
    <comment ref="O107" authorId="0" shapeId="0" xr:uid="{1B995EC1-9E5D-4B96-80B6-E58D368F0929}">
      <text>
        <r>
          <rPr>
            <sz val="9"/>
            <color indexed="81"/>
            <rFont val="Tahoma"/>
            <family val="2"/>
          </rPr>
          <t>Solver found a solution. All constraints and optimality conditions are satisfied.</t>
        </r>
      </text>
    </comment>
    <comment ref="P107" authorId="0" shapeId="0" xr:uid="{23E58E29-642C-4769-BDFD-15A40D4D3A82}">
      <text>
        <r>
          <rPr>
            <sz val="9"/>
            <color indexed="81"/>
            <rFont val="Tahoma"/>
            <family val="2"/>
          </rPr>
          <t>Solver found a solution. All constraints and optimality conditions are satisfied.</t>
        </r>
      </text>
    </comment>
    <comment ref="Q107" authorId="0" shapeId="0" xr:uid="{1B7A5631-71C4-4EF2-B596-46DC3FC892D1}">
      <text>
        <r>
          <rPr>
            <sz val="9"/>
            <color indexed="81"/>
            <rFont val="Tahoma"/>
            <family val="2"/>
          </rPr>
          <t>Solver found a solution. All constraints and optimality conditions are satisfied.</t>
        </r>
      </text>
    </comment>
    <comment ref="R107" authorId="0" shapeId="0" xr:uid="{2EA629D5-139D-4FA3-8B30-F1CE418DE466}">
      <text>
        <r>
          <rPr>
            <sz val="9"/>
            <color indexed="81"/>
            <rFont val="Tahoma"/>
            <family val="2"/>
          </rPr>
          <t>Solver found a solution. All constraints and optimality conditions are satisfied.</t>
        </r>
      </text>
    </comment>
    <comment ref="S107" authorId="0" shapeId="0" xr:uid="{C8D1C3A7-C3F9-4B7A-8ECA-FB0BF71B5B35}">
      <text>
        <r>
          <rPr>
            <sz val="9"/>
            <color indexed="81"/>
            <rFont val="Tahoma"/>
            <family val="2"/>
          </rPr>
          <t>Solver found a solution. All constraints and optimality conditions are satisfied.</t>
        </r>
      </text>
    </comment>
    <comment ref="T107" authorId="0" shapeId="0" xr:uid="{718742DC-766D-4066-9C32-E45F5A8E2441}">
      <text>
        <r>
          <rPr>
            <sz val="9"/>
            <color indexed="81"/>
            <rFont val="Tahoma"/>
            <family val="2"/>
          </rPr>
          <t>Solver found a solution. All constraints and optimality conditions are satisfied.</t>
        </r>
      </text>
    </comment>
    <comment ref="U107" authorId="0" shapeId="0" xr:uid="{0818394D-8D15-4EC3-B565-41BD77888CB5}">
      <text>
        <r>
          <rPr>
            <sz val="9"/>
            <color indexed="81"/>
            <rFont val="Tahoma"/>
            <family val="2"/>
          </rPr>
          <t>Solver found a solution. All constraints and optimality conditions are satisfied.</t>
        </r>
      </text>
    </comment>
    <comment ref="V107" authorId="0" shapeId="0" xr:uid="{E4DD63D5-1E77-412E-B21C-965710028FF3}">
      <text>
        <r>
          <rPr>
            <sz val="9"/>
            <color indexed="81"/>
            <rFont val="Tahoma"/>
            <family val="2"/>
          </rPr>
          <t>Solver found a solution. All constraints and optimality conditions are satisfied.</t>
        </r>
      </text>
    </comment>
    <comment ref="B108" authorId="0" shapeId="0" xr:uid="{02B85BE2-E2EF-4FEE-BE0D-5AE8876B226F}">
      <text>
        <r>
          <rPr>
            <sz val="9"/>
            <color indexed="81"/>
            <rFont val="Tahoma"/>
            <family val="2"/>
          </rPr>
          <t>Solver found an integer solution within tolerance. All constraints are satisfied.</t>
        </r>
      </text>
    </comment>
    <comment ref="C108" authorId="0" shapeId="0" xr:uid="{45043ECB-A051-4459-BE50-B9201C72D00E}">
      <text>
        <r>
          <rPr>
            <sz val="9"/>
            <color indexed="81"/>
            <rFont val="Tahoma"/>
            <family val="2"/>
          </rPr>
          <t>Solver found an integer solution within tolerance. All constraints are satisfied.</t>
        </r>
      </text>
    </comment>
    <comment ref="D108" authorId="0" shapeId="0" xr:uid="{C7084BC2-0ECD-40FD-82A8-9927F8142E71}">
      <text>
        <r>
          <rPr>
            <sz val="9"/>
            <color indexed="81"/>
            <rFont val="Tahoma"/>
            <family val="2"/>
          </rPr>
          <t>Solver found an integer solution within tolerance. All constraints are satisfied.</t>
        </r>
      </text>
    </comment>
    <comment ref="E108" authorId="0" shapeId="0" xr:uid="{4BEACC2A-66EC-4E8A-BBDA-55C31BF0E0AC}">
      <text>
        <r>
          <rPr>
            <sz val="9"/>
            <color indexed="81"/>
            <rFont val="Tahoma"/>
            <family val="2"/>
          </rPr>
          <t>Solver found an integer solution within tolerance. All constraints are satisfied.</t>
        </r>
      </text>
    </comment>
    <comment ref="F108" authorId="0" shapeId="0" xr:uid="{9AA8DD73-5BFC-4398-94FC-514E452CF0FC}">
      <text>
        <r>
          <rPr>
            <sz val="9"/>
            <color indexed="81"/>
            <rFont val="Tahoma"/>
            <family val="2"/>
          </rPr>
          <t>Solver found a solution. All constraints and optimality conditions are satisfied.</t>
        </r>
      </text>
    </comment>
    <comment ref="G108" authorId="0" shapeId="0" xr:uid="{4F5F7F99-6EAF-4428-9D71-B0604C9A5F5F}">
      <text>
        <r>
          <rPr>
            <sz val="9"/>
            <color indexed="81"/>
            <rFont val="Tahoma"/>
            <family val="2"/>
          </rPr>
          <t>Solver found a solution. All constraints and optimality conditions are satisfied.</t>
        </r>
      </text>
    </comment>
    <comment ref="H108" authorId="0" shapeId="0" xr:uid="{B3FC077C-74B6-410D-948D-7FE0C6D6C6A1}">
      <text>
        <r>
          <rPr>
            <sz val="9"/>
            <color indexed="81"/>
            <rFont val="Tahoma"/>
            <family val="2"/>
          </rPr>
          <t>Solver found a solution. All constraints and optimality conditions are satisfied.</t>
        </r>
      </text>
    </comment>
    <comment ref="I108" authorId="0" shapeId="0" xr:uid="{81E85C7E-6285-441B-A4E6-F3F68A0237E0}">
      <text>
        <r>
          <rPr>
            <sz val="9"/>
            <color indexed="81"/>
            <rFont val="Tahoma"/>
            <family val="2"/>
          </rPr>
          <t>Solver found a solution. All constraints and optimality conditions are satisfied.</t>
        </r>
      </text>
    </comment>
    <comment ref="J108" authorId="0" shapeId="0" xr:uid="{AF6BE66A-992A-4BB4-ABE3-95E5B98FD629}">
      <text>
        <r>
          <rPr>
            <sz val="9"/>
            <color indexed="81"/>
            <rFont val="Tahoma"/>
            <family val="2"/>
          </rPr>
          <t>Solver found a solution. All constraints and optimality conditions are satisfied.</t>
        </r>
      </text>
    </comment>
    <comment ref="K108" authorId="0" shapeId="0" xr:uid="{B3CB319B-9CB1-4D10-982F-8330C906D0A5}">
      <text>
        <r>
          <rPr>
            <sz val="9"/>
            <color indexed="81"/>
            <rFont val="Tahoma"/>
            <family val="2"/>
          </rPr>
          <t>Solver found a solution. All constraints and optimality conditions are satisfied.</t>
        </r>
      </text>
    </comment>
    <comment ref="L108" authorId="0" shapeId="0" xr:uid="{9C886BF3-5CC9-4D16-AED3-36A2D2424058}">
      <text>
        <r>
          <rPr>
            <sz val="9"/>
            <color indexed="81"/>
            <rFont val="Tahoma"/>
            <family val="2"/>
          </rPr>
          <t>Solver found a solution. All constraints and optimality conditions are satisfied.</t>
        </r>
      </text>
    </comment>
    <comment ref="M108" authorId="0" shapeId="0" xr:uid="{18D8B5FB-5BD3-4984-8D82-76C2404E7669}">
      <text>
        <r>
          <rPr>
            <sz val="9"/>
            <color indexed="81"/>
            <rFont val="Tahoma"/>
            <family val="2"/>
          </rPr>
          <t>Solver found a solution. All constraints and optimality conditions are satisfied.</t>
        </r>
      </text>
    </comment>
    <comment ref="N108" authorId="0" shapeId="0" xr:uid="{D1CD872C-566A-4D4B-AE6A-73405CB666F6}">
      <text>
        <r>
          <rPr>
            <sz val="9"/>
            <color indexed="81"/>
            <rFont val="Tahoma"/>
            <family val="2"/>
          </rPr>
          <t>Solver found a solution. All constraints and optimality conditions are satisfied.</t>
        </r>
      </text>
    </comment>
    <comment ref="O108" authorId="0" shapeId="0" xr:uid="{DBD7C866-17EC-4C78-AFEE-059AF88C8693}">
      <text>
        <r>
          <rPr>
            <sz val="9"/>
            <color indexed="81"/>
            <rFont val="Tahoma"/>
            <family val="2"/>
          </rPr>
          <t>Solver found a solution. All constraints and optimality conditions are satisfied.</t>
        </r>
      </text>
    </comment>
    <comment ref="P108" authorId="0" shapeId="0" xr:uid="{8B70CE9B-02ED-4F89-A5BD-DCAD71114D98}">
      <text>
        <r>
          <rPr>
            <sz val="9"/>
            <color indexed="81"/>
            <rFont val="Tahoma"/>
            <family val="2"/>
          </rPr>
          <t>Solver found a solution. All constraints and optimality conditions are satisfied.</t>
        </r>
      </text>
    </comment>
    <comment ref="Q108" authorId="0" shapeId="0" xr:uid="{79AB7E20-1503-4460-A436-32D74ED983A1}">
      <text>
        <r>
          <rPr>
            <sz val="9"/>
            <color indexed="81"/>
            <rFont val="Tahoma"/>
            <family val="2"/>
          </rPr>
          <t>Solver found a solution. All constraints and optimality conditions are satisfied.</t>
        </r>
      </text>
    </comment>
    <comment ref="R108" authorId="0" shapeId="0" xr:uid="{80ED1BA3-E258-4A66-9C4E-0BCA120DF647}">
      <text>
        <r>
          <rPr>
            <sz val="9"/>
            <color indexed="81"/>
            <rFont val="Tahoma"/>
            <family val="2"/>
          </rPr>
          <t>Solver found a solution. All constraints and optimality conditions are satisfied.</t>
        </r>
      </text>
    </comment>
    <comment ref="S108" authorId="0" shapeId="0" xr:uid="{11CE3147-3AC5-4B37-AC9A-EA19F199D9E8}">
      <text>
        <r>
          <rPr>
            <sz val="9"/>
            <color indexed="81"/>
            <rFont val="Tahoma"/>
            <family val="2"/>
          </rPr>
          <t>Solver found a solution. All constraints and optimality conditions are satisfied.</t>
        </r>
      </text>
    </comment>
    <comment ref="T108" authorId="0" shapeId="0" xr:uid="{AB9CB771-86B2-4124-9840-76F04F52CFAB}">
      <text>
        <r>
          <rPr>
            <sz val="9"/>
            <color indexed="81"/>
            <rFont val="Tahoma"/>
            <family val="2"/>
          </rPr>
          <t>Solver found a solution. All constraints and optimality conditions are satisfied.</t>
        </r>
      </text>
    </comment>
    <comment ref="U108" authorId="0" shapeId="0" xr:uid="{AB5DFD7A-76D3-4E63-9AD9-FD6080E569D5}">
      <text>
        <r>
          <rPr>
            <sz val="9"/>
            <color indexed="81"/>
            <rFont val="Tahoma"/>
            <family val="2"/>
          </rPr>
          <t>Solver found a solution. All constraints and optimality conditions are satisfied.</t>
        </r>
      </text>
    </comment>
    <comment ref="V108" authorId="0" shapeId="0" xr:uid="{3EA1CEFB-1BB6-4532-AD10-6C3D90CA9982}">
      <text>
        <r>
          <rPr>
            <sz val="9"/>
            <color indexed="81"/>
            <rFont val="Tahoma"/>
            <family val="2"/>
          </rPr>
          <t>Solver found a solution. All constraints and optimality conditions are satisfied.</t>
        </r>
      </text>
    </comment>
    <comment ref="B109" authorId="0" shapeId="0" xr:uid="{0D5AF86D-03B8-4A85-9DBC-D3BCB5C28A02}">
      <text>
        <r>
          <rPr>
            <sz val="9"/>
            <color indexed="81"/>
            <rFont val="Tahoma"/>
            <family val="2"/>
          </rPr>
          <t>Solver found an integer solution within tolerance. All constraints are satisfied.</t>
        </r>
      </text>
    </comment>
    <comment ref="C109" authorId="0" shapeId="0" xr:uid="{8EDC727B-9D22-4024-AADA-6F2DEF919653}">
      <text>
        <r>
          <rPr>
            <sz val="9"/>
            <color indexed="81"/>
            <rFont val="Tahoma"/>
            <family val="2"/>
          </rPr>
          <t>Solver found an integer solution within tolerance. All constraints are satisfied.</t>
        </r>
      </text>
    </comment>
    <comment ref="D109" authorId="0" shapeId="0" xr:uid="{26EB0A52-EA92-46C4-91AB-1D17824A1EF7}">
      <text>
        <r>
          <rPr>
            <sz val="9"/>
            <color indexed="81"/>
            <rFont val="Tahoma"/>
            <family val="2"/>
          </rPr>
          <t>Solver found an integer solution within tolerance. All constraints are satisfied.</t>
        </r>
      </text>
    </comment>
    <comment ref="E109" authorId="0" shapeId="0" xr:uid="{856D1693-06BF-4BFC-845D-21CE1B4375DF}">
      <text>
        <r>
          <rPr>
            <sz val="9"/>
            <color indexed="81"/>
            <rFont val="Tahoma"/>
            <family val="2"/>
          </rPr>
          <t>Solver found an integer solution within tolerance. All constraints are satisfied.</t>
        </r>
      </text>
    </comment>
    <comment ref="F109" authorId="0" shapeId="0" xr:uid="{A793FEBF-30D8-4D5A-9CE3-F899AC1730DE}">
      <text>
        <r>
          <rPr>
            <sz val="9"/>
            <color indexed="81"/>
            <rFont val="Tahoma"/>
            <family val="2"/>
          </rPr>
          <t>Solver found a solution. All constraints and optimality conditions are satisfied.</t>
        </r>
      </text>
    </comment>
    <comment ref="G109" authorId="0" shapeId="0" xr:uid="{388881BF-639E-4605-89D2-F86CFB1D1418}">
      <text>
        <r>
          <rPr>
            <sz val="9"/>
            <color indexed="81"/>
            <rFont val="Tahoma"/>
            <family val="2"/>
          </rPr>
          <t>Solver found a solution. All constraints and optimality conditions are satisfied.</t>
        </r>
      </text>
    </comment>
    <comment ref="H109" authorId="0" shapeId="0" xr:uid="{4C607953-A7BC-4D61-AED7-A5EF56344BCE}">
      <text>
        <r>
          <rPr>
            <sz val="9"/>
            <color indexed="81"/>
            <rFont val="Tahoma"/>
            <family val="2"/>
          </rPr>
          <t>Solver found a solution. All constraints and optimality conditions are satisfied.</t>
        </r>
      </text>
    </comment>
    <comment ref="I109" authorId="0" shapeId="0" xr:uid="{6EADC5FA-E21C-4EE3-93DE-267ADDF1CED2}">
      <text>
        <r>
          <rPr>
            <sz val="9"/>
            <color indexed="81"/>
            <rFont val="Tahoma"/>
            <family val="2"/>
          </rPr>
          <t>Solver found a solution. All constraints and optimality conditions are satisfied.</t>
        </r>
      </text>
    </comment>
    <comment ref="J109" authorId="0" shapeId="0" xr:uid="{71052D6C-2D3F-47F3-95A0-F507330E81D6}">
      <text>
        <r>
          <rPr>
            <sz val="9"/>
            <color indexed="81"/>
            <rFont val="Tahoma"/>
            <family val="2"/>
          </rPr>
          <t>Solver found a solution. All constraints and optimality conditions are satisfied.</t>
        </r>
      </text>
    </comment>
    <comment ref="K109" authorId="0" shapeId="0" xr:uid="{CA4EB26D-8EAA-4147-925E-6E6764D1E2A2}">
      <text>
        <r>
          <rPr>
            <sz val="9"/>
            <color indexed="81"/>
            <rFont val="Tahoma"/>
            <family val="2"/>
          </rPr>
          <t>Solver found a solution. All constraints and optimality conditions are satisfied.</t>
        </r>
      </text>
    </comment>
    <comment ref="L109" authorId="0" shapeId="0" xr:uid="{55150A9A-BBF0-487E-A973-0056D07B2834}">
      <text>
        <r>
          <rPr>
            <sz val="9"/>
            <color indexed="81"/>
            <rFont val="Tahoma"/>
            <family val="2"/>
          </rPr>
          <t>Solver found a solution. All constraints and optimality conditions are satisfied.</t>
        </r>
      </text>
    </comment>
    <comment ref="M109" authorId="0" shapeId="0" xr:uid="{749699BE-A774-4A91-943E-AC27D6F8BFE7}">
      <text>
        <r>
          <rPr>
            <sz val="9"/>
            <color indexed="81"/>
            <rFont val="Tahoma"/>
            <family val="2"/>
          </rPr>
          <t>Solver found a solution. All constraints and optimality conditions are satisfied.</t>
        </r>
      </text>
    </comment>
    <comment ref="N109" authorId="0" shapeId="0" xr:uid="{73E1FD04-DA92-4B63-A70C-9D2E5AA71328}">
      <text>
        <r>
          <rPr>
            <sz val="9"/>
            <color indexed="81"/>
            <rFont val="Tahoma"/>
            <family val="2"/>
          </rPr>
          <t>Solver found a solution. All constraints and optimality conditions are satisfied.</t>
        </r>
      </text>
    </comment>
    <comment ref="O109" authorId="0" shapeId="0" xr:uid="{696E82BC-937C-4F5D-97C4-1DF8D0B567AE}">
      <text>
        <r>
          <rPr>
            <sz val="9"/>
            <color indexed="81"/>
            <rFont val="Tahoma"/>
            <family val="2"/>
          </rPr>
          <t>Solver found a solution. All constraints and optimality conditions are satisfied.</t>
        </r>
      </text>
    </comment>
    <comment ref="P109" authorId="0" shapeId="0" xr:uid="{9604D4C7-89AF-4C8F-BE0D-35A90C1A4734}">
      <text>
        <r>
          <rPr>
            <sz val="9"/>
            <color indexed="81"/>
            <rFont val="Tahoma"/>
            <family val="2"/>
          </rPr>
          <t>Solver found a solution. All constraints and optimality conditions are satisfied.</t>
        </r>
      </text>
    </comment>
    <comment ref="Q109" authorId="0" shapeId="0" xr:uid="{23AE34FE-2AC8-4642-9D5A-F43CACD384E6}">
      <text>
        <r>
          <rPr>
            <sz val="9"/>
            <color indexed="81"/>
            <rFont val="Tahoma"/>
            <family val="2"/>
          </rPr>
          <t>Solver found a solution. All constraints and optimality conditions are satisfied.</t>
        </r>
      </text>
    </comment>
    <comment ref="R109" authorId="0" shapeId="0" xr:uid="{AF3A3F53-7F39-410D-8B88-0E24E3FBD781}">
      <text>
        <r>
          <rPr>
            <sz val="9"/>
            <color indexed="81"/>
            <rFont val="Tahoma"/>
            <family val="2"/>
          </rPr>
          <t>Solver found a solution. All constraints and optimality conditions are satisfied.</t>
        </r>
      </text>
    </comment>
    <comment ref="S109" authorId="0" shapeId="0" xr:uid="{37BE6D59-544D-436D-B875-CBE34375DED3}">
      <text>
        <r>
          <rPr>
            <sz val="9"/>
            <color indexed="81"/>
            <rFont val="Tahoma"/>
            <family val="2"/>
          </rPr>
          <t>Solver found a solution. All constraints and optimality conditions are satisfied.</t>
        </r>
      </text>
    </comment>
    <comment ref="T109" authorId="0" shapeId="0" xr:uid="{B78D894E-DE9C-4857-8580-810B42494850}">
      <text>
        <r>
          <rPr>
            <sz val="9"/>
            <color indexed="81"/>
            <rFont val="Tahoma"/>
            <family val="2"/>
          </rPr>
          <t>Solver found a solution. All constraints and optimality conditions are satisfied.</t>
        </r>
      </text>
    </comment>
    <comment ref="U109" authorId="0" shapeId="0" xr:uid="{671A4E72-5569-4534-9694-94D88B9E43A2}">
      <text>
        <r>
          <rPr>
            <sz val="9"/>
            <color indexed="81"/>
            <rFont val="Tahoma"/>
            <family val="2"/>
          </rPr>
          <t>Solver found a solution. All constraints and optimality conditions are satisfied.</t>
        </r>
      </text>
    </comment>
    <comment ref="V109" authorId="0" shapeId="0" xr:uid="{173ADC71-373E-4203-B6CA-E638FC80239F}">
      <text>
        <r>
          <rPr>
            <sz val="9"/>
            <color indexed="81"/>
            <rFont val="Tahoma"/>
            <family val="2"/>
          </rPr>
          <t>Solver found a solution. All constraints and optimality conditions are satisfied.</t>
        </r>
      </text>
    </comment>
    <comment ref="B110" authorId="0" shapeId="0" xr:uid="{EB898B31-7244-48E8-8466-55B7B17FB860}">
      <text>
        <r>
          <rPr>
            <sz val="9"/>
            <color indexed="81"/>
            <rFont val="Tahoma"/>
            <family val="2"/>
          </rPr>
          <t>Solver found an integer solution within tolerance. All constraints are satisfied.</t>
        </r>
      </text>
    </comment>
    <comment ref="C110" authorId="0" shapeId="0" xr:uid="{F17CE0DB-F409-4AF9-931B-6C01E7D2B3C1}">
      <text>
        <r>
          <rPr>
            <sz val="9"/>
            <color indexed="81"/>
            <rFont val="Tahoma"/>
            <family val="2"/>
          </rPr>
          <t>Solver found an integer solution within tolerance. All constraints are satisfied.</t>
        </r>
      </text>
    </comment>
    <comment ref="D110" authorId="0" shapeId="0" xr:uid="{FB711380-F88B-4044-934C-462836CE3B4C}">
      <text>
        <r>
          <rPr>
            <sz val="9"/>
            <color indexed="81"/>
            <rFont val="Tahoma"/>
            <family val="2"/>
          </rPr>
          <t>Solver found an integer solution within tolerance. All constraints are satisfied.</t>
        </r>
      </text>
    </comment>
    <comment ref="E110" authorId="0" shapeId="0" xr:uid="{C741D1D8-8704-42CC-947E-D1F4D5FC6646}">
      <text>
        <r>
          <rPr>
            <sz val="9"/>
            <color indexed="81"/>
            <rFont val="Tahoma"/>
            <family val="2"/>
          </rPr>
          <t>Solver found an integer solution within tolerance. All constraints are satisfied.</t>
        </r>
      </text>
    </comment>
    <comment ref="F110" authorId="0" shapeId="0" xr:uid="{23A8D629-47F3-4D92-89A1-FEEF57FD46CA}">
      <text>
        <r>
          <rPr>
            <sz val="9"/>
            <color indexed="81"/>
            <rFont val="Tahoma"/>
            <family val="2"/>
          </rPr>
          <t>Solver found a solution. All constraints and optimality conditions are satisfied.</t>
        </r>
      </text>
    </comment>
    <comment ref="G110" authorId="0" shapeId="0" xr:uid="{53B7D4B8-A085-4A34-89D6-C950AE552046}">
      <text>
        <r>
          <rPr>
            <sz val="9"/>
            <color indexed="81"/>
            <rFont val="Tahoma"/>
            <family val="2"/>
          </rPr>
          <t>Solver found a solution. All constraints and optimality conditions are satisfied.</t>
        </r>
      </text>
    </comment>
    <comment ref="H110" authorId="0" shapeId="0" xr:uid="{85753C42-22F7-412D-9EFA-70E02B4F1B1B}">
      <text>
        <r>
          <rPr>
            <sz val="9"/>
            <color indexed="81"/>
            <rFont val="Tahoma"/>
            <family val="2"/>
          </rPr>
          <t>Solver found a solution. All constraints and optimality conditions are satisfied.</t>
        </r>
      </text>
    </comment>
    <comment ref="I110" authorId="0" shapeId="0" xr:uid="{ECE886E4-F297-49DB-A477-6A921644777F}">
      <text>
        <r>
          <rPr>
            <sz val="9"/>
            <color indexed="81"/>
            <rFont val="Tahoma"/>
            <family val="2"/>
          </rPr>
          <t>Solver found a solution. All constraints and optimality conditions are satisfied.</t>
        </r>
      </text>
    </comment>
    <comment ref="J110" authorId="0" shapeId="0" xr:uid="{8441C834-DC44-4127-835D-C288179FAEDD}">
      <text>
        <r>
          <rPr>
            <sz val="9"/>
            <color indexed="81"/>
            <rFont val="Tahoma"/>
            <family val="2"/>
          </rPr>
          <t>Solver found a solution. All constraints and optimality conditions are satisfied.</t>
        </r>
      </text>
    </comment>
    <comment ref="K110" authorId="0" shapeId="0" xr:uid="{A76DBF27-FF4E-41AF-ADCC-8ACEEA6A8831}">
      <text>
        <r>
          <rPr>
            <sz val="9"/>
            <color indexed="81"/>
            <rFont val="Tahoma"/>
            <family val="2"/>
          </rPr>
          <t>Solver found a solution. All constraints and optimality conditions are satisfied.</t>
        </r>
      </text>
    </comment>
    <comment ref="L110" authorId="0" shapeId="0" xr:uid="{F8E7D8B0-B703-494E-A560-A275B680B2AC}">
      <text>
        <r>
          <rPr>
            <sz val="9"/>
            <color indexed="81"/>
            <rFont val="Tahoma"/>
            <family val="2"/>
          </rPr>
          <t>Solver found a solution. All constraints and optimality conditions are satisfied.</t>
        </r>
      </text>
    </comment>
    <comment ref="M110" authorId="0" shapeId="0" xr:uid="{882AA13D-F7CD-4EE7-A0BE-B746288AEA84}">
      <text>
        <r>
          <rPr>
            <sz val="9"/>
            <color indexed="81"/>
            <rFont val="Tahoma"/>
            <family val="2"/>
          </rPr>
          <t>Solver found a solution. All constraints and optimality conditions are satisfied.</t>
        </r>
      </text>
    </comment>
    <comment ref="N110" authorId="0" shapeId="0" xr:uid="{6B2A7BB3-9B5F-45FB-BCA8-E6196A11238B}">
      <text>
        <r>
          <rPr>
            <sz val="9"/>
            <color indexed="81"/>
            <rFont val="Tahoma"/>
            <family val="2"/>
          </rPr>
          <t>Solver found a solution. All constraints and optimality conditions are satisfied.</t>
        </r>
      </text>
    </comment>
    <comment ref="O110" authorId="0" shapeId="0" xr:uid="{76226741-F2E8-4415-BAB6-326566E59B9F}">
      <text>
        <r>
          <rPr>
            <sz val="9"/>
            <color indexed="81"/>
            <rFont val="Tahoma"/>
            <family val="2"/>
          </rPr>
          <t>Solver found a solution. All constraints and optimality conditions are satisfied.</t>
        </r>
      </text>
    </comment>
    <comment ref="P110" authorId="0" shapeId="0" xr:uid="{A4BAAB95-21F7-4AEA-8BA9-EF85CD541248}">
      <text>
        <r>
          <rPr>
            <sz val="9"/>
            <color indexed="81"/>
            <rFont val="Tahoma"/>
            <family val="2"/>
          </rPr>
          <t>Solver found a solution. All constraints and optimality conditions are satisfied.</t>
        </r>
      </text>
    </comment>
    <comment ref="Q110" authorId="0" shapeId="0" xr:uid="{191083C6-DA2D-45FA-88E2-88CC6185DF92}">
      <text>
        <r>
          <rPr>
            <sz val="9"/>
            <color indexed="81"/>
            <rFont val="Tahoma"/>
            <family val="2"/>
          </rPr>
          <t>Solver found a solution. All constraints and optimality conditions are satisfied.</t>
        </r>
      </text>
    </comment>
    <comment ref="R110" authorId="0" shapeId="0" xr:uid="{67C8673D-93B1-4371-BEC4-E6E3BB77B256}">
      <text>
        <r>
          <rPr>
            <sz val="9"/>
            <color indexed="81"/>
            <rFont val="Tahoma"/>
            <family val="2"/>
          </rPr>
          <t>Solver found a solution. All constraints and optimality conditions are satisfied.</t>
        </r>
      </text>
    </comment>
    <comment ref="S110" authorId="0" shapeId="0" xr:uid="{234F7B81-723E-42BD-B16F-AA05096A3EF9}">
      <text>
        <r>
          <rPr>
            <sz val="9"/>
            <color indexed="81"/>
            <rFont val="Tahoma"/>
            <family val="2"/>
          </rPr>
          <t>Solver found a solution. All constraints and optimality conditions are satisfied.</t>
        </r>
      </text>
    </comment>
    <comment ref="T110" authorId="0" shapeId="0" xr:uid="{29961770-1197-4CB6-9BD3-C46BA734AC41}">
      <text>
        <r>
          <rPr>
            <sz val="9"/>
            <color indexed="81"/>
            <rFont val="Tahoma"/>
            <family val="2"/>
          </rPr>
          <t>Solver found a solution. All constraints and optimality conditions are satisfied.</t>
        </r>
      </text>
    </comment>
    <comment ref="U110" authorId="0" shapeId="0" xr:uid="{FDE89EDE-B8E6-4AEE-AC85-137F16C8FC85}">
      <text>
        <r>
          <rPr>
            <sz val="9"/>
            <color indexed="81"/>
            <rFont val="Tahoma"/>
            <family val="2"/>
          </rPr>
          <t>Solver found a solution. All constraints and optimality conditions are satisfied.</t>
        </r>
      </text>
    </comment>
    <comment ref="V110" authorId="0" shapeId="0" xr:uid="{445AF0C0-D534-4502-94FC-9FA620BBE65B}">
      <text>
        <r>
          <rPr>
            <sz val="9"/>
            <color indexed="81"/>
            <rFont val="Tahoma"/>
            <family val="2"/>
          </rPr>
          <t>Solver found a solution. All constraints and optimality conditions are satisfied.</t>
        </r>
      </text>
    </comment>
    <comment ref="B111" authorId="0" shapeId="0" xr:uid="{E0F0CECC-0B65-4A32-98A8-C81E84427345}">
      <text>
        <r>
          <rPr>
            <sz val="9"/>
            <color indexed="81"/>
            <rFont val="Tahoma"/>
            <family val="2"/>
          </rPr>
          <t>Solver found an integer solution within tolerance. All constraints are satisfied.</t>
        </r>
      </text>
    </comment>
    <comment ref="C111" authorId="0" shapeId="0" xr:uid="{47D02A72-E45E-43B0-AB72-A462C4FD4B1C}">
      <text>
        <r>
          <rPr>
            <sz val="9"/>
            <color indexed="81"/>
            <rFont val="Tahoma"/>
            <family val="2"/>
          </rPr>
          <t>Solver found an integer solution within tolerance. All constraints are satisfied.</t>
        </r>
      </text>
    </comment>
    <comment ref="D111" authorId="0" shapeId="0" xr:uid="{7EE36F01-EDE6-4CBA-9097-3EE35B0C3AD7}">
      <text>
        <r>
          <rPr>
            <sz val="9"/>
            <color indexed="81"/>
            <rFont val="Tahoma"/>
            <family val="2"/>
          </rPr>
          <t>Solver found an integer solution within tolerance. All constraints are satisfied.</t>
        </r>
      </text>
    </comment>
    <comment ref="E111" authorId="0" shapeId="0" xr:uid="{DEF439B1-F777-4ED7-B7E1-521564A87C28}">
      <text>
        <r>
          <rPr>
            <sz val="9"/>
            <color indexed="81"/>
            <rFont val="Tahoma"/>
            <family val="2"/>
          </rPr>
          <t>Solver found an integer solution within tolerance. All constraints are satisfied.</t>
        </r>
      </text>
    </comment>
    <comment ref="F111" authorId="0" shapeId="0" xr:uid="{D56E519A-A273-4CA4-AC27-A6BA58BBE492}">
      <text>
        <r>
          <rPr>
            <sz val="9"/>
            <color indexed="81"/>
            <rFont val="Tahoma"/>
            <family val="2"/>
          </rPr>
          <t>Solver found a solution. All constraints and optimality conditions are satisfied.</t>
        </r>
      </text>
    </comment>
    <comment ref="G111" authorId="0" shapeId="0" xr:uid="{4B9CECF6-AE8C-43E2-BF75-A6E83D7274EC}">
      <text>
        <r>
          <rPr>
            <sz val="9"/>
            <color indexed="81"/>
            <rFont val="Tahoma"/>
            <family val="2"/>
          </rPr>
          <t>Solver found a solution. All constraints and optimality conditions are satisfied.</t>
        </r>
      </text>
    </comment>
    <comment ref="H111" authorId="0" shapeId="0" xr:uid="{44EBA10D-2B02-4235-8E2D-D0450B13461D}">
      <text>
        <r>
          <rPr>
            <sz val="9"/>
            <color indexed="81"/>
            <rFont val="Tahoma"/>
            <family val="2"/>
          </rPr>
          <t>Solver found a solution. All constraints and optimality conditions are satisfied.</t>
        </r>
      </text>
    </comment>
    <comment ref="I111" authorId="0" shapeId="0" xr:uid="{BFCA722F-F8E2-46FE-A0D4-11088F13673C}">
      <text>
        <r>
          <rPr>
            <sz val="9"/>
            <color indexed="81"/>
            <rFont val="Tahoma"/>
            <family val="2"/>
          </rPr>
          <t>Solver found a solution. All constraints and optimality conditions are satisfied.</t>
        </r>
      </text>
    </comment>
    <comment ref="J111" authorId="0" shapeId="0" xr:uid="{5FD31CE9-4339-4ADF-88A4-B5B3E1AD9C7A}">
      <text>
        <r>
          <rPr>
            <sz val="9"/>
            <color indexed="81"/>
            <rFont val="Tahoma"/>
            <family val="2"/>
          </rPr>
          <t>Solver found a solution. All constraints and optimality conditions are satisfied.</t>
        </r>
      </text>
    </comment>
    <comment ref="K111" authorId="0" shapeId="0" xr:uid="{256B9428-0E7D-459A-B6D7-893C91F94F36}">
      <text>
        <r>
          <rPr>
            <sz val="9"/>
            <color indexed="81"/>
            <rFont val="Tahoma"/>
            <family val="2"/>
          </rPr>
          <t>Solver found a solution. All constraints and optimality conditions are satisfied.</t>
        </r>
      </text>
    </comment>
    <comment ref="L111" authorId="0" shapeId="0" xr:uid="{1831D78B-C18E-458A-B2AC-80A2B392C0BE}">
      <text>
        <r>
          <rPr>
            <sz val="9"/>
            <color indexed="81"/>
            <rFont val="Tahoma"/>
            <family val="2"/>
          </rPr>
          <t>Solver found a solution. All constraints and optimality conditions are satisfied.</t>
        </r>
      </text>
    </comment>
    <comment ref="M111" authorId="0" shapeId="0" xr:uid="{BE9CFE3C-9A0D-4ED3-ABCC-0DD7A217BD98}">
      <text>
        <r>
          <rPr>
            <sz val="9"/>
            <color indexed="81"/>
            <rFont val="Tahoma"/>
            <family val="2"/>
          </rPr>
          <t>Solver found a solution. All constraints and optimality conditions are satisfied.</t>
        </r>
      </text>
    </comment>
    <comment ref="N111" authorId="0" shapeId="0" xr:uid="{FB7683E8-E05B-49B5-AC1F-C1D07C14A947}">
      <text>
        <r>
          <rPr>
            <sz val="9"/>
            <color indexed="81"/>
            <rFont val="Tahoma"/>
            <family val="2"/>
          </rPr>
          <t>Solver found a solution. All constraints and optimality conditions are satisfied.</t>
        </r>
      </text>
    </comment>
    <comment ref="O111" authorId="0" shapeId="0" xr:uid="{9B3A8120-6209-462B-AE8A-433A9DC9C73C}">
      <text>
        <r>
          <rPr>
            <sz val="9"/>
            <color indexed="81"/>
            <rFont val="Tahoma"/>
            <family val="2"/>
          </rPr>
          <t>Solver found a solution. All constraints and optimality conditions are satisfied.</t>
        </r>
      </text>
    </comment>
    <comment ref="P111" authorId="0" shapeId="0" xr:uid="{A8F68F6B-C8CB-42C2-9C58-3E06EF692F66}">
      <text>
        <r>
          <rPr>
            <sz val="9"/>
            <color indexed="81"/>
            <rFont val="Tahoma"/>
            <family val="2"/>
          </rPr>
          <t>Solver found a solution. All constraints and optimality conditions are satisfied.</t>
        </r>
      </text>
    </comment>
    <comment ref="Q111" authorId="0" shapeId="0" xr:uid="{21ACA23C-B6F3-4C10-96D4-2202769810F8}">
      <text>
        <r>
          <rPr>
            <sz val="9"/>
            <color indexed="81"/>
            <rFont val="Tahoma"/>
            <family val="2"/>
          </rPr>
          <t>Solver found a solution. All constraints and optimality conditions are satisfied.</t>
        </r>
      </text>
    </comment>
    <comment ref="R111" authorId="0" shapeId="0" xr:uid="{62777563-76EB-4307-8B0A-0E975D90C77B}">
      <text>
        <r>
          <rPr>
            <sz val="9"/>
            <color indexed="81"/>
            <rFont val="Tahoma"/>
            <family val="2"/>
          </rPr>
          <t>Solver found a solution. All constraints and optimality conditions are satisfied.</t>
        </r>
      </text>
    </comment>
    <comment ref="S111" authorId="0" shapeId="0" xr:uid="{A4C04E06-D836-47AE-ACD8-69EBE774BE53}">
      <text>
        <r>
          <rPr>
            <sz val="9"/>
            <color indexed="81"/>
            <rFont val="Tahoma"/>
            <family val="2"/>
          </rPr>
          <t>Solver found a solution. All constraints and optimality conditions are satisfied.</t>
        </r>
      </text>
    </comment>
    <comment ref="T111" authorId="0" shapeId="0" xr:uid="{6A4CD153-D70E-4F55-BD8C-21162174E720}">
      <text>
        <r>
          <rPr>
            <sz val="9"/>
            <color indexed="81"/>
            <rFont val="Tahoma"/>
            <family val="2"/>
          </rPr>
          <t>Solver found a solution. All constraints and optimality conditions are satisfied.</t>
        </r>
      </text>
    </comment>
    <comment ref="U111" authorId="0" shapeId="0" xr:uid="{9037F866-567B-49C9-BF73-D9991FB2AF75}">
      <text>
        <r>
          <rPr>
            <sz val="9"/>
            <color indexed="81"/>
            <rFont val="Tahoma"/>
            <family val="2"/>
          </rPr>
          <t>Solver found a solution. All constraints and optimality conditions are satisfied.</t>
        </r>
      </text>
    </comment>
    <comment ref="V111" authorId="0" shapeId="0" xr:uid="{94B6366E-87AD-43AA-AF00-00EBD8A55343}">
      <text>
        <r>
          <rPr>
            <sz val="9"/>
            <color indexed="81"/>
            <rFont val="Tahoma"/>
            <family val="2"/>
          </rPr>
          <t>Solver found a solution. All constraints and optimality conditions are satisfied.</t>
        </r>
      </text>
    </comment>
    <comment ref="B112" authorId="0" shapeId="0" xr:uid="{3BEEA966-200A-47EC-BC98-CB9E066EA508}">
      <text>
        <r>
          <rPr>
            <sz val="9"/>
            <color indexed="81"/>
            <rFont val="Tahoma"/>
            <family val="2"/>
          </rPr>
          <t>Solver found an integer solution within tolerance. All constraints are satisfied.</t>
        </r>
      </text>
    </comment>
    <comment ref="C112" authorId="0" shapeId="0" xr:uid="{98BDA3EC-A046-41A8-B778-0EADC04367BE}">
      <text>
        <r>
          <rPr>
            <sz val="9"/>
            <color indexed="81"/>
            <rFont val="Tahoma"/>
            <family val="2"/>
          </rPr>
          <t>Solver found an integer solution within tolerance. All constraints are satisfied.</t>
        </r>
      </text>
    </comment>
    <comment ref="D112" authorId="0" shapeId="0" xr:uid="{77D93D74-7A42-4A81-B4E0-5F59F1DDC552}">
      <text>
        <r>
          <rPr>
            <sz val="9"/>
            <color indexed="81"/>
            <rFont val="Tahoma"/>
            <family val="2"/>
          </rPr>
          <t>Solver found an integer solution within tolerance. All constraints are satisfied.</t>
        </r>
      </text>
    </comment>
    <comment ref="E112" authorId="0" shapeId="0" xr:uid="{B8538DFD-4B5D-4A96-9EB3-297801942BAC}">
      <text>
        <r>
          <rPr>
            <sz val="9"/>
            <color indexed="81"/>
            <rFont val="Tahoma"/>
            <family val="2"/>
          </rPr>
          <t>Solver found an integer solution within tolerance. All constraints are satisfied.</t>
        </r>
      </text>
    </comment>
    <comment ref="F112" authorId="0" shapeId="0" xr:uid="{0E251B34-B469-4D9F-9C75-798D641BE24E}">
      <text>
        <r>
          <rPr>
            <sz val="9"/>
            <color indexed="81"/>
            <rFont val="Tahoma"/>
            <family val="2"/>
          </rPr>
          <t>Solver found a solution. All constraints and optimality conditions are satisfied.</t>
        </r>
      </text>
    </comment>
    <comment ref="G112" authorId="0" shapeId="0" xr:uid="{5ACED272-1A61-4B7D-9216-CF4911547E34}">
      <text>
        <r>
          <rPr>
            <sz val="9"/>
            <color indexed="81"/>
            <rFont val="Tahoma"/>
            <family val="2"/>
          </rPr>
          <t>Solver found a solution. All constraints and optimality conditions are satisfied.</t>
        </r>
      </text>
    </comment>
    <comment ref="H112" authorId="0" shapeId="0" xr:uid="{AB72B1B6-A392-4E2E-8282-C09943CE93CC}">
      <text>
        <r>
          <rPr>
            <sz val="9"/>
            <color indexed="81"/>
            <rFont val="Tahoma"/>
            <family val="2"/>
          </rPr>
          <t>Solver found a solution. All constraints and optimality conditions are satisfied.</t>
        </r>
      </text>
    </comment>
    <comment ref="I112" authorId="0" shapeId="0" xr:uid="{1D864A8D-93A2-4066-A0BB-2F58954BB8C1}">
      <text>
        <r>
          <rPr>
            <sz val="9"/>
            <color indexed="81"/>
            <rFont val="Tahoma"/>
            <family val="2"/>
          </rPr>
          <t>Solver found a solution. All constraints and optimality conditions are satisfied.</t>
        </r>
      </text>
    </comment>
    <comment ref="J112" authorId="0" shapeId="0" xr:uid="{1D7A642B-D256-4277-99D2-D5B5B262C32E}">
      <text>
        <r>
          <rPr>
            <sz val="9"/>
            <color indexed="81"/>
            <rFont val="Tahoma"/>
            <family val="2"/>
          </rPr>
          <t>Solver found a solution. All constraints and optimality conditions are satisfied.</t>
        </r>
      </text>
    </comment>
    <comment ref="K112" authorId="0" shapeId="0" xr:uid="{C193A97B-226E-4638-AE82-C11D37E9A0FD}">
      <text>
        <r>
          <rPr>
            <sz val="9"/>
            <color indexed="81"/>
            <rFont val="Tahoma"/>
            <family val="2"/>
          </rPr>
          <t>Solver found a solution. All constraints and optimality conditions are satisfied.</t>
        </r>
      </text>
    </comment>
    <comment ref="L112" authorId="0" shapeId="0" xr:uid="{B3205221-1DBD-4D2D-9AB4-D948564C736B}">
      <text>
        <r>
          <rPr>
            <sz val="9"/>
            <color indexed="81"/>
            <rFont val="Tahoma"/>
            <family val="2"/>
          </rPr>
          <t>Solver found a solution. All constraints and optimality conditions are satisfied.</t>
        </r>
      </text>
    </comment>
    <comment ref="M112" authorId="0" shapeId="0" xr:uid="{44D79A73-90BA-4174-89E9-C4B12511448B}">
      <text>
        <r>
          <rPr>
            <sz val="9"/>
            <color indexed="81"/>
            <rFont val="Tahoma"/>
            <family val="2"/>
          </rPr>
          <t>Solver found a solution. All constraints and optimality conditions are satisfied.</t>
        </r>
      </text>
    </comment>
    <comment ref="N112" authorId="0" shapeId="0" xr:uid="{159A0918-E825-43FE-B018-94E21E10A9BD}">
      <text>
        <r>
          <rPr>
            <sz val="9"/>
            <color indexed="81"/>
            <rFont val="Tahoma"/>
            <family val="2"/>
          </rPr>
          <t>Solver found a solution. All constraints and optimality conditions are satisfied.</t>
        </r>
      </text>
    </comment>
    <comment ref="O112" authorId="0" shapeId="0" xr:uid="{BE7DB826-7601-493C-A0D6-7DAFCD6A1F54}">
      <text>
        <r>
          <rPr>
            <sz val="9"/>
            <color indexed="81"/>
            <rFont val="Tahoma"/>
            <family val="2"/>
          </rPr>
          <t>Solver found a solution. All constraints and optimality conditions are satisfied.</t>
        </r>
      </text>
    </comment>
    <comment ref="P112" authorId="0" shapeId="0" xr:uid="{2A3EBDF4-9A17-4BF4-BF0F-590B81944276}">
      <text>
        <r>
          <rPr>
            <sz val="9"/>
            <color indexed="81"/>
            <rFont val="Tahoma"/>
            <family val="2"/>
          </rPr>
          <t>Solver found a solution. All constraints and optimality conditions are satisfied.</t>
        </r>
      </text>
    </comment>
    <comment ref="Q112" authorId="0" shapeId="0" xr:uid="{22B90264-D4F0-4105-9AF7-5465991A4066}">
      <text>
        <r>
          <rPr>
            <sz val="9"/>
            <color indexed="81"/>
            <rFont val="Tahoma"/>
            <family val="2"/>
          </rPr>
          <t>Solver found a solution. All constraints and optimality conditions are satisfied.</t>
        </r>
      </text>
    </comment>
    <comment ref="R112" authorId="0" shapeId="0" xr:uid="{2FA9A6EB-2D26-4D28-BA18-636F4F8EFB77}">
      <text>
        <r>
          <rPr>
            <sz val="9"/>
            <color indexed="81"/>
            <rFont val="Tahoma"/>
            <family val="2"/>
          </rPr>
          <t>Solver found a solution. All constraints and optimality conditions are satisfied.</t>
        </r>
      </text>
    </comment>
    <comment ref="S112" authorId="0" shapeId="0" xr:uid="{6AD28947-9072-463F-94B9-9C553E76922B}">
      <text>
        <r>
          <rPr>
            <sz val="9"/>
            <color indexed="81"/>
            <rFont val="Tahoma"/>
            <family val="2"/>
          </rPr>
          <t>Solver found a solution. All constraints and optimality conditions are satisfied.</t>
        </r>
      </text>
    </comment>
    <comment ref="T112" authorId="0" shapeId="0" xr:uid="{FE11563A-F220-4A99-B5D3-304A564A7969}">
      <text>
        <r>
          <rPr>
            <sz val="9"/>
            <color indexed="81"/>
            <rFont val="Tahoma"/>
            <family val="2"/>
          </rPr>
          <t>Solver found a solution. All constraints and optimality conditions are satisfied.</t>
        </r>
      </text>
    </comment>
    <comment ref="U112" authorId="0" shapeId="0" xr:uid="{E8FFBAF8-472E-43E1-A4E5-352845EC0515}">
      <text>
        <r>
          <rPr>
            <sz val="9"/>
            <color indexed="81"/>
            <rFont val="Tahoma"/>
            <family val="2"/>
          </rPr>
          <t>Solver found a solution. All constraints and optimality conditions are satisfied.</t>
        </r>
      </text>
    </comment>
    <comment ref="V112" authorId="0" shapeId="0" xr:uid="{789AED00-37C5-47B6-9854-430689E2E9E4}">
      <text>
        <r>
          <rPr>
            <sz val="9"/>
            <color indexed="81"/>
            <rFont val="Tahoma"/>
            <family val="2"/>
          </rPr>
          <t>Solver found a solution. All constraints and optimality conditions are satisfied.</t>
        </r>
      </text>
    </comment>
    <comment ref="B113" authorId="0" shapeId="0" xr:uid="{46887048-E8D4-43CA-8CA8-93030B7A73E2}">
      <text>
        <r>
          <rPr>
            <sz val="9"/>
            <color indexed="81"/>
            <rFont val="Tahoma"/>
            <family val="2"/>
          </rPr>
          <t>Solver found an integer solution within tolerance. All constraints are satisfied.</t>
        </r>
      </text>
    </comment>
    <comment ref="C113" authorId="0" shapeId="0" xr:uid="{684C549B-EDD7-43B8-809E-E45D4470B2BB}">
      <text>
        <r>
          <rPr>
            <sz val="9"/>
            <color indexed="81"/>
            <rFont val="Tahoma"/>
            <family val="2"/>
          </rPr>
          <t>Solver found an integer solution within tolerance. All constraints are satisfied.</t>
        </r>
      </text>
    </comment>
    <comment ref="D113" authorId="0" shapeId="0" xr:uid="{A5ADE9EE-A6F5-40CB-8EFA-D4AA190AD17B}">
      <text>
        <r>
          <rPr>
            <sz val="9"/>
            <color indexed="81"/>
            <rFont val="Tahoma"/>
            <family val="2"/>
          </rPr>
          <t>Solver found an integer solution within tolerance. All constraints are satisfied.</t>
        </r>
      </text>
    </comment>
    <comment ref="E113" authorId="0" shapeId="0" xr:uid="{F355F4C2-D7B6-47C7-AA49-7F32E787C31F}">
      <text>
        <r>
          <rPr>
            <sz val="9"/>
            <color indexed="81"/>
            <rFont val="Tahoma"/>
            <family val="2"/>
          </rPr>
          <t>Solver found an integer solution within tolerance. All constraints are satisfied.</t>
        </r>
      </text>
    </comment>
    <comment ref="F113" authorId="0" shapeId="0" xr:uid="{C16606F4-3AF7-4B9E-B8C0-F38B5967BB58}">
      <text>
        <r>
          <rPr>
            <sz val="9"/>
            <color indexed="81"/>
            <rFont val="Tahoma"/>
            <family val="2"/>
          </rPr>
          <t>Solver found a solution. All constraints and optimality conditions are satisfied.</t>
        </r>
      </text>
    </comment>
    <comment ref="G113" authorId="0" shapeId="0" xr:uid="{57394B04-9EBB-4BC5-B273-38435C02D4BD}">
      <text>
        <r>
          <rPr>
            <sz val="9"/>
            <color indexed="81"/>
            <rFont val="Tahoma"/>
            <family val="2"/>
          </rPr>
          <t>Solver found a solution. All constraints and optimality conditions are satisfied.</t>
        </r>
      </text>
    </comment>
    <comment ref="H113" authorId="0" shapeId="0" xr:uid="{926EFEB0-9136-418E-B811-50CCB7DF3E7A}">
      <text>
        <r>
          <rPr>
            <sz val="9"/>
            <color indexed="81"/>
            <rFont val="Tahoma"/>
            <family val="2"/>
          </rPr>
          <t>Solver found a solution. All constraints and optimality conditions are satisfied.</t>
        </r>
      </text>
    </comment>
    <comment ref="I113" authorId="0" shapeId="0" xr:uid="{A8DE9AF5-7F8A-41E4-821A-7887C6DD5F42}">
      <text>
        <r>
          <rPr>
            <sz val="9"/>
            <color indexed="81"/>
            <rFont val="Tahoma"/>
            <family val="2"/>
          </rPr>
          <t>Solver found a solution. All constraints and optimality conditions are satisfied.</t>
        </r>
      </text>
    </comment>
    <comment ref="J113" authorId="0" shapeId="0" xr:uid="{C7C40FB1-847B-4516-8F6F-F33F94ADE4A8}">
      <text>
        <r>
          <rPr>
            <sz val="9"/>
            <color indexed="81"/>
            <rFont val="Tahoma"/>
            <family val="2"/>
          </rPr>
          <t>Solver found a solution. All constraints and optimality conditions are satisfied.</t>
        </r>
      </text>
    </comment>
    <comment ref="K113" authorId="0" shapeId="0" xr:uid="{9CECCBC8-9670-42FA-A996-D219AA405FDD}">
      <text>
        <r>
          <rPr>
            <sz val="9"/>
            <color indexed="81"/>
            <rFont val="Tahoma"/>
            <family val="2"/>
          </rPr>
          <t>Solver found a solution. All constraints and optimality conditions are satisfied.</t>
        </r>
      </text>
    </comment>
    <comment ref="L113" authorId="0" shapeId="0" xr:uid="{FD38552B-3B37-4234-A3CF-CA1CAC7F9A18}">
      <text>
        <r>
          <rPr>
            <sz val="9"/>
            <color indexed="81"/>
            <rFont val="Tahoma"/>
            <family val="2"/>
          </rPr>
          <t>Solver found a solution. All constraints and optimality conditions are satisfied.</t>
        </r>
      </text>
    </comment>
    <comment ref="M113" authorId="0" shapeId="0" xr:uid="{B93348AF-C00A-4B77-B92C-70C442EFF140}">
      <text>
        <r>
          <rPr>
            <sz val="9"/>
            <color indexed="81"/>
            <rFont val="Tahoma"/>
            <family val="2"/>
          </rPr>
          <t>Solver found a solution. All constraints and optimality conditions are satisfied.</t>
        </r>
      </text>
    </comment>
    <comment ref="N113" authorId="0" shapeId="0" xr:uid="{3328B336-024D-4C7D-B2A9-BDB0FC226EC4}">
      <text>
        <r>
          <rPr>
            <sz val="9"/>
            <color indexed="81"/>
            <rFont val="Tahoma"/>
            <family val="2"/>
          </rPr>
          <t>Solver found a solution. All constraints and optimality conditions are satisfied.</t>
        </r>
      </text>
    </comment>
    <comment ref="O113" authorId="0" shapeId="0" xr:uid="{3F74EFC9-B391-4F46-8A21-0336EBEC0D84}">
      <text>
        <r>
          <rPr>
            <sz val="9"/>
            <color indexed="81"/>
            <rFont val="Tahoma"/>
            <family val="2"/>
          </rPr>
          <t>Solver found a solution. All constraints and optimality conditions are satisfied.</t>
        </r>
      </text>
    </comment>
    <comment ref="P113" authorId="0" shapeId="0" xr:uid="{049D5065-6E94-493F-B7DC-3A493F156715}">
      <text>
        <r>
          <rPr>
            <sz val="9"/>
            <color indexed="81"/>
            <rFont val="Tahoma"/>
            <family val="2"/>
          </rPr>
          <t>Solver found a solution. All constraints and optimality conditions are satisfied.</t>
        </r>
      </text>
    </comment>
    <comment ref="Q113" authorId="0" shapeId="0" xr:uid="{0C047C13-75FA-4065-A968-468F72CCB727}">
      <text>
        <r>
          <rPr>
            <sz val="9"/>
            <color indexed="81"/>
            <rFont val="Tahoma"/>
            <family val="2"/>
          </rPr>
          <t>Solver found a solution. All constraints and optimality conditions are satisfied.</t>
        </r>
      </text>
    </comment>
    <comment ref="R113" authorId="0" shapeId="0" xr:uid="{5E1F4A0D-87E0-48FD-A091-CF94D9F6A5CD}">
      <text>
        <r>
          <rPr>
            <sz val="9"/>
            <color indexed="81"/>
            <rFont val="Tahoma"/>
            <family val="2"/>
          </rPr>
          <t>Solver found a solution. All constraints and optimality conditions are satisfied.</t>
        </r>
      </text>
    </comment>
    <comment ref="S113" authorId="0" shapeId="0" xr:uid="{1EAB9058-E57A-4702-8E13-A298D4E46A47}">
      <text>
        <r>
          <rPr>
            <sz val="9"/>
            <color indexed="81"/>
            <rFont val="Tahoma"/>
            <family val="2"/>
          </rPr>
          <t>Solver found a solution. All constraints and optimality conditions are satisfied.</t>
        </r>
      </text>
    </comment>
    <comment ref="T113" authorId="0" shapeId="0" xr:uid="{C9198C17-2BDB-468F-BD54-DAC48717BA7B}">
      <text>
        <r>
          <rPr>
            <sz val="9"/>
            <color indexed="81"/>
            <rFont val="Tahoma"/>
            <family val="2"/>
          </rPr>
          <t>Solver found a solution. All constraints and optimality conditions are satisfied.</t>
        </r>
      </text>
    </comment>
    <comment ref="U113" authorId="0" shapeId="0" xr:uid="{EAEB70B7-C70B-454B-B918-FBDB6B50FA92}">
      <text>
        <r>
          <rPr>
            <sz val="9"/>
            <color indexed="81"/>
            <rFont val="Tahoma"/>
            <family val="2"/>
          </rPr>
          <t>Solver found a solution. All constraints and optimality conditions are satisfied.</t>
        </r>
      </text>
    </comment>
    <comment ref="V113" authorId="0" shapeId="0" xr:uid="{1103D384-3FF0-40EF-98D0-D4B5A0E247F2}">
      <text>
        <r>
          <rPr>
            <sz val="9"/>
            <color indexed="81"/>
            <rFont val="Tahoma"/>
            <family val="2"/>
          </rPr>
          <t>Solver found a solution. All constraints and optimality conditions are satisfied.</t>
        </r>
      </text>
    </comment>
    <comment ref="B114" authorId="0" shapeId="0" xr:uid="{B9700F9A-022C-47EB-97F0-D48EC208C611}">
      <text>
        <r>
          <rPr>
            <sz val="9"/>
            <color indexed="81"/>
            <rFont val="Tahoma"/>
            <family val="2"/>
          </rPr>
          <t>Solver found an integer solution within tolerance. All constraints are satisfied.</t>
        </r>
      </text>
    </comment>
    <comment ref="C114" authorId="0" shapeId="0" xr:uid="{35B70E0E-2A31-4EAB-892A-75E0857B46A8}">
      <text>
        <r>
          <rPr>
            <sz val="9"/>
            <color indexed="81"/>
            <rFont val="Tahoma"/>
            <family val="2"/>
          </rPr>
          <t>Solver found an integer solution within tolerance. All constraints are satisfied.</t>
        </r>
      </text>
    </comment>
    <comment ref="D114" authorId="0" shapeId="0" xr:uid="{9303FB95-BE0D-4E41-9773-A5ECECA34125}">
      <text>
        <r>
          <rPr>
            <sz val="9"/>
            <color indexed="81"/>
            <rFont val="Tahoma"/>
            <family val="2"/>
          </rPr>
          <t>Solver found an integer solution within tolerance. All constraints are satisfied.</t>
        </r>
      </text>
    </comment>
    <comment ref="E114" authorId="0" shapeId="0" xr:uid="{278ED208-BFC5-4E18-81FF-D512309D1D2B}">
      <text>
        <r>
          <rPr>
            <sz val="9"/>
            <color indexed="81"/>
            <rFont val="Tahoma"/>
            <family val="2"/>
          </rPr>
          <t>Solver found an integer solution within tolerance. All constraints are satisfied.</t>
        </r>
      </text>
    </comment>
    <comment ref="F114" authorId="0" shapeId="0" xr:uid="{CCA6347C-7C4D-4FEB-8D83-D6E1DC0F3DD0}">
      <text>
        <r>
          <rPr>
            <sz val="9"/>
            <color indexed="81"/>
            <rFont val="Tahoma"/>
            <family val="2"/>
          </rPr>
          <t>Solver found a solution. All constraints and optimality conditions are satisfied.</t>
        </r>
      </text>
    </comment>
    <comment ref="G114" authorId="0" shapeId="0" xr:uid="{B61CC419-C06F-4EC3-8A2B-B813388EF7E5}">
      <text>
        <r>
          <rPr>
            <sz val="9"/>
            <color indexed="81"/>
            <rFont val="Tahoma"/>
            <family val="2"/>
          </rPr>
          <t>Solver found a solution. All constraints and optimality conditions are satisfied.</t>
        </r>
      </text>
    </comment>
    <comment ref="H114" authorId="0" shapeId="0" xr:uid="{734E7468-D7E0-4329-AC5E-2BB98B3CE32B}">
      <text>
        <r>
          <rPr>
            <sz val="9"/>
            <color indexed="81"/>
            <rFont val="Tahoma"/>
            <family val="2"/>
          </rPr>
          <t>Solver found a solution. All constraints and optimality conditions are satisfied.</t>
        </r>
      </text>
    </comment>
    <comment ref="I114" authorId="0" shapeId="0" xr:uid="{5DD3B797-921B-426B-B917-93154AB20B3B}">
      <text>
        <r>
          <rPr>
            <sz val="9"/>
            <color indexed="81"/>
            <rFont val="Tahoma"/>
            <family val="2"/>
          </rPr>
          <t>Solver found a solution. All constraints and optimality conditions are satisfied.</t>
        </r>
      </text>
    </comment>
    <comment ref="J114" authorId="0" shapeId="0" xr:uid="{8CE26D7F-DA60-4C0E-8139-27DBC8134A23}">
      <text>
        <r>
          <rPr>
            <sz val="9"/>
            <color indexed="81"/>
            <rFont val="Tahoma"/>
            <family val="2"/>
          </rPr>
          <t>Solver found a solution. All constraints and optimality conditions are satisfied.</t>
        </r>
      </text>
    </comment>
    <comment ref="K114" authorId="0" shapeId="0" xr:uid="{EE13A69E-4529-4B74-AA50-D0A64D9421C0}">
      <text>
        <r>
          <rPr>
            <sz val="9"/>
            <color indexed="81"/>
            <rFont val="Tahoma"/>
            <family val="2"/>
          </rPr>
          <t>Solver found a solution. All constraints and optimality conditions are satisfied.</t>
        </r>
      </text>
    </comment>
    <comment ref="L114" authorId="0" shapeId="0" xr:uid="{0261D7A6-6398-4E43-B858-ADBC5E080EDF}">
      <text>
        <r>
          <rPr>
            <sz val="9"/>
            <color indexed="81"/>
            <rFont val="Tahoma"/>
            <family val="2"/>
          </rPr>
          <t>Solver found a solution. All constraints and optimality conditions are satisfied.</t>
        </r>
      </text>
    </comment>
    <comment ref="M114" authorId="0" shapeId="0" xr:uid="{CB568CE3-0ECC-430F-82AD-DECEF4333382}">
      <text>
        <r>
          <rPr>
            <sz val="9"/>
            <color indexed="81"/>
            <rFont val="Tahoma"/>
            <family val="2"/>
          </rPr>
          <t>Solver found a solution. All constraints and optimality conditions are satisfied.</t>
        </r>
      </text>
    </comment>
    <comment ref="N114" authorId="0" shapeId="0" xr:uid="{818F751C-6DD6-4B96-ADFA-0318CC6587C4}">
      <text>
        <r>
          <rPr>
            <sz val="9"/>
            <color indexed="81"/>
            <rFont val="Tahoma"/>
            <family val="2"/>
          </rPr>
          <t>Solver found a solution. All constraints and optimality conditions are satisfied.</t>
        </r>
      </text>
    </comment>
    <comment ref="O114" authorId="0" shapeId="0" xr:uid="{0DBC20AF-C739-4CBD-B1E8-89DF0DC1E06E}">
      <text>
        <r>
          <rPr>
            <sz val="9"/>
            <color indexed="81"/>
            <rFont val="Tahoma"/>
            <family val="2"/>
          </rPr>
          <t>Solver found a solution. All constraints and optimality conditions are satisfied.</t>
        </r>
      </text>
    </comment>
    <comment ref="P114" authorId="0" shapeId="0" xr:uid="{814BEB73-E09C-4E71-9668-0C2EBFFEB9EE}">
      <text>
        <r>
          <rPr>
            <sz val="9"/>
            <color indexed="81"/>
            <rFont val="Tahoma"/>
            <family val="2"/>
          </rPr>
          <t>Solver found a solution. All constraints and optimality conditions are satisfied.</t>
        </r>
      </text>
    </comment>
    <comment ref="Q114" authorId="0" shapeId="0" xr:uid="{657C7975-ECF2-4E8E-98E4-45B10551AADD}">
      <text>
        <r>
          <rPr>
            <sz val="9"/>
            <color indexed="81"/>
            <rFont val="Tahoma"/>
            <family val="2"/>
          </rPr>
          <t>Solver found a solution. All constraints and optimality conditions are satisfied.</t>
        </r>
      </text>
    </comment>
    <comment ref="R114" authorId="0" shapeId="0" xr:uid="{89EDEC40-3002-4E05-BC6A-66BF2A5AC0E8}">
      <text>
        <r>
          <rPr>
            <sz val="9"/>
            <color indexed="81"/>
            <rFont val="Tahoma"/>
            <family val="2"/>
          </rPr>
          <t>Solver found a solution. All constraints and optimality conditions are satisfied.</t>
        </r>
      </text>
    </comment>
    <comment ref="S114" authorId="0" shapeId="0" xr:uid="{54CDDB9D-31A8-49EA-B97F-EEF247AA36C2}">
      <text>
        <r>
          <rPr>
            <sz val="9"/>
            <color indexed="81"/>
            <rFont val="Tahoma"/>
            <family val="2"/>
          </rPr>
          <t>Solver found a solution. All constraints and optimality conditions are satisfied.</t>
        </r>
      </text>
    </comment>
    <comment ref="T114" authorId="0" shapeId="0" xr:uid="{CA36EB25-64F3-4182-8A61-94650DABFE7D}">
      <text>
        <r>
          <rPr>
            <sz val="9"/>
            <color indexed="81"/>
            <rFont val="Tahoma"/>
            <family val="2"/>
          </rPr>
          <t>Solver found a solution. All constraints and optimality conditions are satisfied.</t>
        </r>
      </text>
    </comment>
    <comment ref="U114" authorId="0" shapeId="0" xr:uid="{AAAA67C3-A753-495C-9EA5-413B9FD030F7}">
      <text>
        <r>
          <rPr>
            <sz val="9"/>
            <color indexed="81"/>
            <rFont val="Tahoma"/>
            <family val="2"/>
          </rPr>
          <t>Solver found a solution. All constraints and optimality conditions are satisfied.</t>
        </r>
      </text>
    </comment>
    <comment ref="V114" authorId="0" shapeId="0" xr:uid="{2867A9E4-975A-48ED-96CD-D62FBAB6FF4A}">
      <text>
        <r>
          <rPr>
            <sz val="9"/>
            <color indexed="81"/>
            <rFont val="Tahoma"/>
            <family val="2"/>
          </rPr>
          <t>Solver found a solution. All constraints and optimality conditions are satisfied.</t>
        </r>
      </text>
    </comment>
    <comment ref="B115" authorId="0" shapeId="0" xr:uid="{7B848414-8B0F-4A03-85B3-25A0684953C7}">
      <text>
        <r>
          <rPr>
            <sz val="9"/>
            <color indexed="81"/>
            <rFont val="Tahoma"/>
            <family val="2"/>
          </rPr>
          <t>Solver found an integer solution within tolerance. All constraints are satisfied.</t>
        </r>
      </text>
    </comment>
    <comment ref="C115" authorId="0" shapeId="0" xr:uid="{5BA14912-9029-4630-BA4B-26870F69C6BA}">
      <text>
        <r>
          <rPr>
            <sz val="9"/>
            <color indexed="81"/>
            <rFont val="Tahoma"/>
            <family val="2"/>
          </rPr>
          <t>Solver found an integer solution within tolerance. All constraints are satisfied.</t>
        </r>
      </text>
    </comment>
    <comment ref="D115" authorId="0" shapeId="0" xr:uid="{4D4CF111-A438-4E59-95E4-579864FCDE5B}">
      <text>
        <r>
          <rPr>
            <sz val="9"/>
            <color indexed="81"/>
            <rFont val="Tahoma"/>
            <family val="2"/>
          </rPr>
          <t>Solver found an integer solution within tolerance. All constraints are satisfied.</t>
        </r>
      </text>
    </comment>
    <comment ref="E115" authorId="0" shapeId="0" xr:uid="{E7945360-7224-4E3E-B18E-49B1AA740ED8}">
      <text>
        <r>
          <rPr>
            <sz val="9"/>
            <color indexed="81"/>
            <rFont val="Tahoma"/>
            <family val="2"/>
          </rPr>
          <t>Solver found an integer solution within tolerance. All constraints are satisfied.</t>
        </r>
      </text>
    </comment>
    <comment ref="F115" authorId="0" shapeId="0" xr:uid="{5C738F1E-7683-4228-8B50-C606726A5FEF}">
      <text>
        <r>
          <rPr>
            <sz val="9"/>
            <color indexed="81"/>
            <rFont val="Tahoma"/>
            <family val="2"/>
          </rPr>
          <t>Solver found a solution. All constraints and optimality conditions are satisfied.</t>
        </r>
      </text>
    </comment>
    <comment ref="G115" authorId="0" shapeId="0" xr:uid="{3D7537FA-3CB2-4D3E-93D9-98FC10A5F237}">
      <text>
        <r>
          <rPr>
            <sz val="9"/>
            <color indexed="81"/>
            <rFont val="Tahoma"/>
            <family val="2"/>
          </rPr>
          <t>Solver found a solution. All constraints and optimality conditions are satisfied.</t>
        </r>
      </text>
    </comment>
    <comment ref="H115" authorId="0" shapeId="0" xr:uid="{AE1E296E-5772-440B-993F-EF95EABE85BE}">
      <text>
        <r>
          <rPr>
            <sz val="9"/>
            <color indexed="81"/>
            <rFont val="Tahoma"/>
            <family val="2"/>
          </rPr>
          <t>Solver found a solution. All constraints and optimality conditions are satisfied.</t>
        </r>
      </text>
    </comment>
    <comment ref="I115" authorId="0" shapeId="0" xr:uid="{55C02738-8FFC-4A57-A8D9-6DEF0AE5CF09}">
      <text>
        <r>
          <rPr>
            <sz val="9"/>
            <color indexed="81"/>
            <rFont val="Tahoma"/>
            <family val="2"/>
          </rPr>
          <t>Solver found a solution. All constraints and optimality conditions are satisfied.</t>
        </r>
      </text>
    </comment>
    <comment ref="J115" authorId="0" shapeId="0" xr:uid="{92A5FB92-8488-4BA2-A82F-DFC2BA16C928}">
      <text>
        <r>
          <rPr>
            <sz val="9"/>
            <color indexed="81"/>
            <rFont val="Tahoma"/>
            <family val="2"/>
          </rPr>
          <t>Solver found a solution. All constraints and optimality conditions are satisfied.</t>
        </r>
      </text>
    </comment>
    <comment ref="K115" authorId="0" shapeId="0" xr:uid="{2F6BA8D2-285F-4D2B-919A-B1E3A34B1BED}">
      <text>
        <r>
          <rPr>
            <sz val="9"/>
            <color indexed="81"/>
            <rFont val="Tahoma"/>
            <family val="2"/>
          </rPr>
          <t>Solver found a solution. All constraints and optimality conditions are satisfied.</t>
        </r>
      </text>
    </comment>
    <comment ref="L115" authorId="0" shapeId="0" xr:uid="{DABB5CE3-B73E-4066-9709-85BD7AAA7051}">
      <text>
        <r>
          <rPr>
            <sz val="9"/>
            <color indexed="81"/>
            <rFont val="Tahoma"/>
            <family val="2"/>
          </rPr>
          <t>Solver found a solution. All constraints and optimality conditions are satisfied.</t>
        </r>
      </text>
    </comment>
    <comment ref="M115" authorId="0" shapeId="0" xr:uid="{8EF694D4-F514-411D-8059-0AB964485145}">
      <text>
        <r>
          <rPr>
            <sz val="9"/>
            <color indexed="81"/>
            <rFont val="Tahoma"/>
            <family val="2"/>
          </rPr>
          <t>Solver found a solution. All constraints and optimality conditions are satisfied.</t>
        </r>
      </text>
    </comment>
    <comment ref="N115" authorId="0" shapeId="0" xr:uid="{58E1AE45-B812-4CA3-9C1D-91537FF59A31}">
      <text>
        <r>
          <rPr>
            <sz val="9"/>
            <color indexed="81"/>
            <rFont val="Tahoma"/>
            <family val="2"/>
          </rPr>
          <t>Solver found a solution. All constraints and optimality conditions are satisfied.</t>
        </r>
      </text>
    </comment>
    <comment ref="O115" authorId="0" shapeId="0" xr:uid="{9B0BD967-3815-41D2-9F33-B33AC96A6FA3}">
      <text>
        <r>
          <rPr>
            <sz val="9"/>
            <color indexed="81"/>
            <rFont val="Tahoma"/>
            <family val="2"/>
          </rPr>
          <t>Solver found a solution. All constraints and optimality conditions are satisfied.</t>
        </r>
      </text>
    </comment>
    <comment ref="P115" authorId="0" shapeId="0" xr:uid="{C3DAA66D-039D-44EE-9CD0-868DB1855DAE}">
      <text>
        <r>
          <rPr>
            <sz val="9"/>
            <color indexed="81"/>
            <rFont val="Tahoma"/>
            <family val="2"/>
          </rPr>
          <t>Solver found a solution. All constraints and optimality conditions are satisfied.</t>
        </r>
      </text>
    </comment>
    <comment ref="Q115" authorId="0" shapeId="0" xr:uid="{1FB92182-102F-4252-803C-853418BB2FBD}">
      <text>
        <r>
          <rPr>
            <sz val="9"/>
            <color indexed="81"/>
            <rFont val="Tahoma"/>
            <family val="2"/>
          </rPr>
          <t>Solver found a solution. All constraints and optimality conditions are satisfied.</t>
        </r>
      </text>
    </comment>
    <comment ref="R115" authorId="0" shapeId="0" xr:uid="{D5B45525-8083-42BB-848C-47894B329BC8}">
      <text>
        <r>
          <rPr>
            <sz val="9"/>
            <color indexed="81"/>
            <rFont val="Tahoma"/>
            <family val="2"/>
          </rPr>
          <t>Solver found a solution. All constraints and optimality conditions are satisfied.</t>
        </r>
      </text>
    </comment>
    <comment ref="S115" authorId="0" shapeId="0" xr:uid="{274EE173-4649-4BEC-8ABB-5666770D2A39}">
      <text>
        <r>
          <rPr>
            <sz val="9"/>
            <color indexed="81"/>
            <rFont val="Tahoma"/>
            <family val="2"/>
          </rPr>
          <t>Solver found a solution. All constraints and optimality conditions are satisfied.</t>
        </r>
      </text>
    </comment>
    <comment ref="T115" authorId="0" shapeId="0" xr:uid="{5B6628EA-413B-4589-9233-B894A76BBCF9}">
      <text>
        <r>
          <rPr>
            <sz val="9"/>
            <color indexed="81"/>
            <rFont val="Tahoma"/>
            <family val="2"/>
          </rPr>
          <t>Solver found a solution. All constraints and optimality conditions are satisfied.</t>
        </r>
      </text>
    </comment>
    <comment ref="U115" authorId="0" shapeId="0" xr:uid="{51D8EAC0-89C3-455F-B733-0EEF5DE1FC10}">
      <text>
        <r>
          <rPr>
            <sz val="9"/>
            <color indexed="81"/>
            <rFont val="Tahoma"/>
            <family val="2"/>
          </rPr>
          <t>Solver found a solution. All constraints and optimality conditions are satisfied.</t>
        </r>
      </text>
    </comment>
    <comment ref="V115" authorId="0" shapeId="0" xr:uid="{BEE693B9-238A-479B-8EC2-E1D61E2126EC}">
      <text>
        <r>
          <rPr>
            <sz val="9"/>
            <color indexed="81"/>
            <rFont val="Tahoma"/>
            <family val="2"/>
          </rPr>
          <t>Solver found a solution. All constraints and optimality conditions are satisfied.</t>
        </r>
      </text>
    </comment>
    <comment ref="B116" authorId="0" shapeId="0" xr:uid="{5BCE969A-02A9-41A5-A730-9459074A847C}">
      <text>
        <r>
          <rPr>
            <sz val="9"/>
            <color indexed="81"/>
            <rFont val="Tahoma"/>
            <family val="2"/>
          </rPr>
          <t>Solver found an integer solution within tolerance. All constraints are satisfied.</t>
        </r>
      </text>
    </comment>
    <comment ref="C116" authorId="0" shapeId="0" xr:uid="{46EFF9F1-57C8-4AB4-93A5-D6C4AA9ECD7C}">
      <text>
        <r>
          <rPr>
            <sz val="9"/>
            <color indexed="81"/>
            <rFont val="Tahoma"/>
            <family val="2"/>
          </rPr>
          <t>Solver found an integer solution within tolerance. All constraints are satisfied.</t>
        </r>
      </text>
    </comment>
    <comment ref="D116" authorId="0" shapeId="0" xr:uid="{BFD6FA4E-1C34-44AE-AF14-29ABA2EDA8D3}">
      <text>
        <r>
          <rPr>
            <sz val="9"/>
            <color indexed="81"/>
            <rFont val="Tahoma"/>
            <family val="2"/>
          </rPr>
          <t>Solver found an integer solution within tolerance. All constraints are satisfied.</t>
        </r>
      </text>
    </comment>
    <comment ref="E116" authorId="0" shapeId="0" xr:uid="{BA868ED2-B50F-4572-9DDC-3DA380D4A7B1}">
      <text>
        <r>
          <rPr>
            <sz val="9"/>
            <color indexed="81"/>
            <rFont val="Tahoma"/>
            <family val="2"/>
          </rPr>
          <t>Solver found an integer solution within tolerance. All constraints are satisfied.</t>
        </r>
      </text>
    </comment>
    <comment ref="F116" authorId="0" shapeId="0" xr:uid="{15922CDF-3ED5-4082-8BA0-D44AE51791C7}">
      <text>
        <r>
          <rPr>
            <sz val="9"/>
            <color indexed="81"/>
            <rFont val="Tahoma"/>
            <family val="2"/>
          </rPr>
          <t>Solver found a solution. All constraints and optimality conditions are satisfied.</t>
        </r>
      </text>
    </comment>
    <comment ref="G116" authorId="0" shapeId="0" xr:uid="{5C872886-B28E-4B1F-8C13-503AC972F38D}">
      <text>
        <r>
          <rPr>
            <sz val="9"/>
            <color indexed="81"/>
            <rFont val="Tahoma"/>
            <family val="2"/>
          </rPr>
          <t>Solver found a solution. All constraints and optimality conditions are satisfied.</t>
        </r>
      </text>
    </comment>
    <comment ref="H116" authorId="0" shapeId="0" xr:uid="{128D19AC-3D8A-479C-9C57-B763B79BEDC0}">
      <text>
        <r>
          <rPr>
            <sz val="9"/>
            <color indexed="81"/>
            <rFont val="Tahoma"/>
            <family val="2"/>
          </rPr>
          <t>Solver found a solution. All constraints and optimality conditions are satisfied.</t>
        </r>
      </text>
    </comment>
    <comment ref="I116" authorId="0" shapeId="0" xr:uid="{EF1C2880-62E2-4963-8ECE-C815CC678626}">
      <text>
        <r>
          <rPr>
            <sz val="9"/>
            <color indexed="81"/>
            <rFont val="Tahoma"/>
            <family val="2"/>
          </rPr>
          <t>Solver found a solution. All constraints and optimality conditions are satisfied.</t>
        </r>
      </text>
    </comment>
    <comment ref="J116" authorId="0" shapeId="0" xr:uid="{A963CEFF-C294-468B-9F61-9CD295E655CF}">
      <text>
        <r>
          <rPr>
            <sz val="9"/>
            <color indexed="81"/>
            <rFont val="Tahoma"/>
            <family val="2"/>
          </rPr>
          <t>Solver found a solution. All constraints and optimality conditions are satisfied.</t>
        </r>
      </text>
    </comment>
    <comment ref="K116" authorId="0" shapeId="0" xr:uid="{B8EE2795-7E2B-4850-9410-B08FE589B1CF}">
      <text>
        <r>
          <rPr>
            <sz val="9"/>
            <color indexed="81"/>
            <rFont val="Tahoma"/>
            <family val="2"/>
          </rPr>
          <t>Solver found a solution. All constraints and optimality conditions are satisfied.</t>
        </r>
      </text>
    </comment>
    <comment ref="L116" authorId="0" shapeId="0" xr:uid="{522B90C6-B5AA-4951-A210-0CD270FC07EB}">
      <text>
        <r>
          <rPr>
            <sz val="9"/>
            <color indexed="81"/>
            <rFont val="Tahoma"/>
            <family val="2"/>
          </rPr>
          <t>Solver found a solution. All constraints and optimality conditions are satisfied.</t>
        </r>
      </text>
    </comment>
    <comment ref="M116" authorId="0" shapeId="0" xr:uid="{016D90C2-2D4F-4621-8A99-D8F3144A97DC}">
      <text>
        <r>
          <rPr>
            <sz val="9"/>
            <color indexed="81"/>
            <rFont val="Tahoma"/>
            <family val="2"/>
          </rPr>
          <t>Solver found a solution. All constraints and optimality conditions are satisfied.</t>
        </r>
      </text>
    </comment>
    <comment ref="N116" authorId="0" shapeId="0" xr:uid="{BB8A7B9D-8D60-45B4-9BEB-ECF589112BC2}">
      <text>
        <r>
          <rPr>
            <sz val="9"/>
            <color indexed="81"/>
            <rFont val="Tahoma"/>
            <family val="2"/>
          </rPr>
          <t>Solver found a solution. All constraints and optimality conditions are satisfied.</t>
        </r>
      </text>
    </comment>
    <comment ref="O116" authorId="0" shapeId="0" xr:uid="{27A17A28-480B-4C3A-94B0-E6C0DFEDD6D8}">
      <text>
        <r>
          <rPr>
            <sz val="9"/>
            <color indexed="81"/>
            <rFont val="Tahoma"/>
            <family val="2"/>
          </rPr>
          <t>Solver found a solution. All constraints and optimality conditions are satisfied.</t>
        </r>
      </text>
    </comment>
    <comment ref="P116" authorId="0" shapeId="0" xr:uid="{16AF0E03-A552-4DD9-968B-E230721651D4}">
      <text>
        <r>
          <rPr>
            <sz val="9"/>
            <color indexed="81"/>
            <rFont val="Tahoma"/>
            <family val="2"/>
          </rPr>
          <t>Solver found a solution. All constraints and optimality conditions are satisfied.</t>
        </r>
      </text>
    </comment>
    <comment ref="Q116" authorId="0" shapeId="0" xr:uid="{25A03E41-9633-45E2-A580-E647341FC4B4}">
      <text>
        <r>
          <rPr>
            <sz val="9"/>
            <color indexed="81"/>
            <rFont val="Tahoma"/>
            <family val="2"/>
          </rPr>
          <t>Solver found a solution. All constraints and optimality conditions are satisfied.</t>
        </r>
      </text>
    </comment>
    <comment ref="R116" authorId="0" shapeId="0" xr:uid="{9475DFE7-FB95-4325-9878-C33C0A323E6B}">
      <text>
        <r>
          <rPr>
            <sz val="9"/>
            <color indexed="81"/>
            <rFont val="Tahoma"/>
            <family val="2"/>
          </rPr>
          <t>Solver found a solution. All constraints and optimality conditions are satisfied.</t>
        </r>
      </text>
    </comment>
    <comment ref="S116" authorId="0" shapeId="0" xr:uid="{F9FD796C-F3A4-49A8-B2A1-8CBF26F12C88}">
      <text>
        <r>
          <rPr>
            <sz val="9"/>
            <color indexed="81"/>
            <rFont val="Tahoma"/>
            <family val="2"/>
          </rPr>
          <t>Solver found a solution. All constraints and optimality conditions are satisfied.</t>
        </r>
      </text>
    </comment>
    <comment ref="T116" authorId="0" shapeId="0" xr:uid="{91F3DE53-7EAF-4704-85F8-AE3E66166D42}">
      <text>
        <r>
          <rPr>
            <sz val="9"/>
            <color indexed="81"/>
            <rFont val="Tahoma"/>
            <family val="2"/>
          </rPr>
          <t>Solver found a solution. All constraints and optimality conditions are satisfied.</t>
        </r>
      </text>
    </comment>
    <comment ref="U116" authorId="0" shapeId="0" xr:uid="{396DCA9E-7772-4A0A-98D7-D4F60C0DC8B2}">
      <text>
        <r>
          <rPr>
            <sz val="9"/>
            <color indexed="81"/>
            <rFont val="Tahoma"/>
            <family val="2"/>
          </rPr>
          <t>Solver found a solution. All constraints and optimality conditions are satisfied.</t>
        </r>
      </text>
    </comment>
    <comment ref="V116" authorId="0" shapeId="0" xr:uid="{08FE5143-2774-4CC5-926A-4A8C38174C82}">
      <text>
        <r>
          <rPr>
            <sz val="9"/>
            <color indexed="81"/>
            <rFont val="Tahoma"/>
            <family val="2"/>
          </rPr>
          <t>Solver found a solution. All constraints and optimality conditions are satisfied.</t>
        </r>
      </text>
    </comment>
    <comment ref="B117" authorId="0" shapeId="0" xr:uid="{5659210B-1B8F-46A1-A788-B7AE0869D822}">
      <text>
        <r>
          <rPr>
            <sz val="9"/>
            <color indexed="81"/>
            <rFont val="Tahoma"/>
            <family val="2"/>
          </rPr>
          <t>Solver found an integer solution within tolerance. All constraints are satisfied.</t>
        </r>
      </text>
    </comment>
    <comment ref="C117" authorId="0" shapeId="0" xr:uid="{F04C87FF-4818-4287-9F7B-AF58E4F3D94B}">
      <text>
        <r>
          <rPr>
            <sz val="9"/>
            <color indexed="81"/>
            <rFont val="Tahoma"/>
            <family val="2"/>
          </rPr>
          <t>Solver found an integer solution within tolerance. All constraints are satisfied.</t>
        </r>
      </text>
    </comment>
    <comment ref="D117" authorId="0" shapeId="0" xr:uid="{0DA08720-EDE7-49AC-AD5E-3DB89289B406}">
      <text>
        <r>
          <rPr>
            <sz val="9"/>
            <color indexed="81"/>
            <rFont val="Tahoma"/>
            <family val="2"/>
          </rPr>
          <t>Solver found an integer solution within tolerance. All constraints are satisfied.</t>
        </r>
      </text>
    </comment>
    <comment ref="E117" authorId="0" shapeId="0" xr:uid="{0CD02191-BB48-4B76-97C4-CF9410812ECE}">
      <text>
        <r>
          <rPr>
            <sz val="9"/>
            <color indexed="81"/>
            <rFont val="Tahoma"/>
            <family val="2"/>
          </rPr>
          <t>Solver found an integer solution within tolerance. All constraints are satisfied.</t>
        </r>
      </text>
    </comment>
    <comment ref="F117" authorId="0" shapeId="0" xr:uid="{E05D53F6-6E0E-4DD7-A7D3-C09F9782AFD8}">
      <text>
        <r>
          <rPr>
            <sz val="9"/>
            <color indexed="81"/>
            <rFont val="Tahoma"/>
            <family val="2"/>
          </rPr>
          <t>Solver found a solution. All constraints and optimality conditions are satisfied.</t>
        </r>
      </text>
    </comment>
    <comment ref="G117" authorId="0" shapeId="0" xr:uid="{74E79B98-6A4D-4E69-90C5-943C6FA27612}">
      <text>
        <r>
          <rPr>
            <sz val="9"/>
            <color indexed="81"/>
            <rFont val="Tahoma"/>
            <family val="2"/>
          </rPr>
          <t>Solver found a solution. All constraints and optimality conditions are satisfied.</t>
        </r>
      </text>
    </comment>
    <comment ref="H117" authorId="0" shapeId="0" xr:uid="{D83880A0-B05F-4734-8F9C-3D23225CCA58}">
      <text>
        <r>
          <rPr>
            <sz val="9"/>
            <color indexed="81"/>
            <rFont val="Tahoma"/>
            <family val="2"/>
          </rPr>
          <t>Solver found a solution. All constraints and optimality conditions are satisfied.</t>
        </r>
      </text>
    </comment>
    <comment ref="I117" authorId="0" shapeId="0" xr:uid="{1927EFB7-BF07-4EB4-BECD-E17A49207B4B}">
      <text>
        <r>
          <rPr>
            <sz val="9"/>
            <color indexed="81"/>
            <rFont val="Tahoma"/>
            <family val="2"/>
          </rPr>
          <t>Solver found a solution. All constraints and optimality conditions are satisfied.</t>
        </r>
      </text>
    </comment>
    <comment ref="J117" authorId="0" shapeId="0" xr:uid="{F7232B65-7A8C-4805-9C9D-9A2CF1153DB1}">
      <text>
        <r>
          <rPr>
            <sz val="9"/>
            <color indexed="81"/>
            <rFont val="Tahoma"/>
            <family val="2"/>
          </rPr>
          <t>Solver found a solution. All constraints and optimality conditions are satisfied.</t>
        </r>
      </text>
    </comment>
    <comment ref="K117" authorId="0" shapeId="0" xr:uid="{742C0FC4-9106-4D57-AB19-62EC20FE63C5}">
      <text>
        <r>
          <rPr>
            <sz val="9"/>
            <color indexed="81"/>
            <rFont val="Tahoma"/>
            <family val="2"/>
          </rPr>
          <t>Solver found a solution. All constraints and optimality conditions are satisfied.</t>
        </r>
      </text>
    </comment>
    <comment ref="L117" authorId="0" shapeId="0" xr:uid="{CE47D56A-414E-4948-95EC-9B191B555C9F}">
      <text>
        <r>
          <rPr>
            <sz val="9"/>
            <color indexed="81"/>
            <rFont val="Tahoma"/>
            <family val="2"/>
          </rPr>
          <t>Solver found a solution. All constraints and optimality conditions are satisfied.</t>
        </r>
      </text>
    </comment>
    <comment ref="M117" authorId="0" shapeId="0" xr:uid="{C9A3BEA8-C297-4DA9-AE47-C3F4DB96B5D5}">
      <text>
        <r>
          <rPr>
            <sz val="9"/>
            <color indexed="81"/>
            <rFont val="Tahoma"/>
            <family val="2"/>
          </rPr>
          <t>Solver found a solution. All constraints and optimality conditions are satisfied.</t>
        </r>
      </text>
    </comment>
    <comment ref="N117" authorId="0" shapeId="0" xr:uid="{12CBD62A-1CF5-47CA-8BD4-D1F8E6302B05}">
      <text>
        <r>
          <rPr>
            <sz val="9"/>
            <color indexed="81"/>
            <rFont val="Tahoma"/>
            <family val="2"/>
          </rPr>
          <t>Solver found a solution. All constraints and optimality conditions are satisfied.</t>
        </r>
      </text>
    </comment>
    <comment ref="O117" authorId="0" shapeId="0" xr:uid="{47F04706-F02E-4185-8478-E57F10541880}">
      <text>
        <r>
          <rPr>
            <sz val="9"/>
            <color indexed="81"/>
            <rFont val="Tahoma"/>
            <family val="2"/>
          </rPr>
          <t>Solver found a solution. All constraints and optimality conditions are satisfied.</t>
        </r>
      </text>
    </comment>
    <comment ref="P117" authorId="0" shapeId="0" xr:uid="{5409A5A7-75C0-4DBD-B745-8D78443E3C83}">
      <text>
        <r>
          <rPr>
            <sz val="9"/>
            <color indexed="81"/>
            <rFont val="Tahoma"/>
            <family val="2"/>
          </rPr>
          <t>Solver found a solution. All constraints and optimality conditions are satisfied.</t>
        </r>
      </text>
    </comment>
    <comment ref="Q117" authorId="0" shapeId="0" xr:uid="{BDF9009A-55A8-4514-971C-769E5416937B}">
      <text>
        <r>
          <rPr>
            <sz val="9"/>
            <color indexed="81"/>
            <rFont val="Tahoma"/>
            <family val="2"/>
          </rPr>
          <t>Solver found a solution. All constraints and optimality conditions are satisfied.</t>
        </r>
      </text>
    </comment>
    <comment ref="R117" authorId="0" shapeId="0" xr:uid="{999DAC86-CC50-4006-99D3-22D4CEFCDF52}">
      <text>
        <r>
          <rPr>
            <sz val="9"/>
            <color indexed="81"/>
            <rFont val="Tahoma"/>
            <family val="2"/>
          </rPr>
          <t>Solver found a solution. All constraints and optimality conditions are satisfied.</t>
        </r>
      </text>
    </comment>
    <comment ref="S117" authorId="0" shapeId="0" xr:uid="{CA2CB459-1B7C-42F9-B1B8-C7AF0E81EBD3}">
      <text>
        <r>
          <rPr>
            <sz val="9"/>
            <color indexed="81"/>
            <rFont val="Tahoma"/>
            <family val="2"/>
          </rPr>
          <t>Solver found a solution. All constraints and optimality conditions are satisfied.</t>
        </r>
      </text>
    </comment>
    <comment ref="T117" authorId="0" shapeId="0" xr:uid="{20315041-7AF7-4E90-8A85-2979A73E4C48}">
      <text>
        <r>
          <rPr>
            <sz val="9"/>
            <color indexed="81"/>
            <rFont val="Tahoma"/>
            <family val="2"/>
          </rPr>
          <t>Solver found a solution. All constraints and optimality conditions are satisfied.</t>
        </r>
      </text>
    </comment>
    <comment ref="U117" authorId="0" shapeId="0" xr:uid="{38347E26-F737-4FFB-9C01-B0636C072578}">
      <text>
        <r>
          <rPr>
            <sz val="9"/>
            <color indexed="81"/>
            <rFont val="Tahoma"/>
            <family val="2"/>
          </rPr>
          <t>Solver found a solution. All constraints and optimality conditions are satisfied.</t>
        </r>
      </text>
    </comment>
    <comment ref="V117" authorId="0" shapeId="0" xr:uid="{C27912C4-9A7E-4452-9FAD-F4C87D8A4C91}">
      <text>
        <r>
          <rPr>
            <sz val="9"/>
            <color indexed="81"/>
            <rFont val="Tahoma"/>
            <family val="2"/>
          </rPr>
          <t>Solver found a solution. All constraints and optimality conditions are satisfied.</t>
        </r>
      </text>
    </comment>
    <comment ref="B120" authorId="0" shapeId="0" xr:uid="{4CB06981-0BF5-4973-BDF3-D4C5846CB2EA}">
      <text>
        <r>
          <rPr>
            <sz val="9"/>
            <color indexed="81"/>
            <rFont val="Tahoma"/>
            <family val="2"/>
          </rPr>
          <t>Solver found a solution. All constraints and optimality conditions are satisfied.</t>
        </r>
      </text>
    </comment>
    <comment ref="C120" authorId="0" shapeId="0" xr:uid="{76B993DB-51D4-41D6-921A-5EB63D1E5AAD}">
      <text>
        <r>
          <rPr>
            <sz val="9"/>
            <color indexed="81"/>
            <rFont val="Tahoma"/>
            <family val="2"/>
          </rPr>
          <t>Solver found a solution. All constraints and optimality conditions are satisfied.</t>
        </r>
      </text>
    </comment>
    <comment ref="D120" authorId="0" shapeId="0" xr:uid="{8D7C7597-CFEB-4F38-AE5B-86F39B62946D}">
      <text>
        <r>
          <rPr>
            <sz val="9"/>
            <color indexed="81"/>
            <rFont val="Tahoma"/>
            <family val="2"/>
          </rPr>
          <t>Solver found a solution. All constraints and optimality conditions are satisfied.</t>
        </r>
      </text>
    </comment>
    <comment ref="E120" authorId="0" shapeId="0" xr:uid="{064495A8-0DC6-4231-9239-9F77E2B3E925}">
      <text>
        <r>
          <rPr>
            <sz val="9"/>
            <color indexed="81"/>
            <rFont val="Tahoma"/>
            <family val="2"/>
          </rPr>
          <t>Solver found a solution. All constraints and optimality conditions are satisfied.</t>
        </r>
      </text>
    </comment>
    <comment ref="F120" authorId="0" shapeId="0" xr:uid="{8FBB91CF-E2B4-43CF-ACFF-9552AF5A096D}">
      <text>
        <r>
          <rPr>
            <sz val="9"/>
            <color indexed="81"/>
            <rFont val="Tahoma"/>
            <family val="2"/>
          </rPr>
          <t>Solver found a solution. All constraints and optimality conditions are satisfied.</t>
        </r>
      </text>
    </comment>
    <comment ref="G120" authorId="0" shapeId="0" xr:uid="{7FE75EC3-DBF8-4945-BAD2-25134557E802}">
      <text>
        <r>
          <rPr>
            <sz val="9"/>
            <color indexed="81"/>
            <rFont val="Tahoma"/>
            <family val="2"/>
          </rPr>
          <t>Solver found a solution. All constraints and optimality conditions are satisfied.</t>
        </r>
      </text>
    </comment>
    <comment ref="H120" authorId="0" shapeId="0" xr:uid="{AD728236-89EC-4662-B818-502E0F249BD7}">
      <text>
        <r>
          <rPr>
            <sz val="9"/>
            <color indexed="81"/>
            <rFont val="Tahoma"/>
            <family val="2"/>
          </rPr>
          <t>Solver found a solution. All constraints and optimality conditions are satisfied.</t>
        </r>
      </text>
    </comment>
    <comment ref="I120" authorId="0" shapeId="0" xr:uid="{838C031D-A80B-4BFE-813A-C8539156469E}">
      <text>
        <r>
          <rPr>
            <sz val="9"/>
            <color indexed="81"/>
            <rFont val="Tahoma"/>
            <family val="2"/>
          </rPr>
          <t>Solver found a solution. All constraints and optimality conditions are satisfied.</t>
        </r>
      </text>
    </comment>
    <comment ref="J120" authorId="0" shapeId="0" xr:uid="{D769F29E-E469-49F2-9115-EC76A14E085B}">
      <text>
        <r>
          <rPr>
            <sz val="9"/>
            <color indexed="81"/>
            <rFont val="Tahoma"/>
            <family val="2"/>
          </rPr>
          <t>Solver found a solution. All constraints and optimality conditions are satisfied.</t>
        </r>
      </text>
    </comment>
    <comment ref="K120" authorId="0" shapeId="0" xr:uid="{12BD84D1-CCD6-4C2C-A913-7E83CCE6A23E}">
      <text>
        <r>
          <rPr>
            <sz val="9"/>
            <color indexed="81"/>
            <rFont val="Tahoma"/>
            <family val="2"/>
          </rPr>
          <t>Solver found a solution. All constraints and optimality conditions are satisfied.</t>
        </r>
      </text>
    </comment>
    <comment ref="L120" authorId="0" shapeId="0" xr:uid="{CD85D3B8-8FC8-4A21-AA79-24A932F48EE3}">
      <text>
        <r>
          <rPr>
            <sz val="9"/>
            <color indexed="81"/>
            <rFont val="Tahoma"/>
            <family val="2"/>
          </rPr>
          <t>Solver found a solution. All constraints and optimality conditions are satisfied.</t>
        </r>
      </text>
    </comment>
    <comment ref="M120" authorId="0" shapeId="0" xr:uid="{25C30ECB-38E7-4C3E-B7C9-1497B6801F93}">
      <text>
        <r>
          <rPr>
            <sz val="9"/>
            <color indexed="81"/>
            <rFont val="Tahoma"/>
            <family val="2"/>
          </rPr>
          <t>Solver found a solution. All constraints and optimality conditions are satisfied.</t>
        </r>
      </text>
    </comment>
    <comment ref="N120" authorId="0" shapeId="0" xr:uid="{9E1C0BD6-5EFB-438E-8140-145FC30863EE}">
      <text>
        <r>
          <rPr>
            <sz val="9"/>
            <color indexed="81"/>
            <rFont val="Tahoma"/>
            <family val="2"/>
          </rPr>
          <t>Solver found a solution. All constraints and optimality conditions are satisfied.</t>
        </r>
      </text>
    </comment>
    <comment ref="O120" authorId="0" shapeId="0" xr:uid="{931B7377-FDCA-4F80-9E66-7FECBD4FFF14}">
      <text>
        <r>
          <rPr>
            <sz val="9"/>
            <color indexed="81"/>
            <rFont val="Tahoma"/>
            <family val="2"/>
          </rPr>
          <t>Solver found a solution. All constraints and optimality conditions are satisfied.</t>
        </r>
      </text>
    </comment>
    <comment ref="P120" authorId="0" shapeId="0" xr:uid="{0CAF6E2F-5123-48FA-9A6D-7F4291E0FBA7}">
      <text>
        <r>
          <rPr>
            <sz val="9"/>
            <color indexed="81"/>
            <rFont val="Tahoma"/>
            <family val="2"/>
          </rPr>
          <t>Solver found a solution. All constraints and optimality conditions are satisfied.</t>
        </r>
      </text>
    </comment>
    <comment ref="Q120" authorId="0" shapeId="0" xr:uid="{BE2553B4-050C-4D58-8700-BDEA508F9E5B}">
      <text>
        <r>
          <rPr>
            <sz val="9"/>
            <color indexed="81"/>
            <rFont val="Tahoma"/>
            <family val="2"/>
          </rPr>
          <t>Solver found a solution. All constraints and optimality conditions are satisfied.</t>
        </r>
      </text>
    </comment>
    <comment ref="R120" authorId="0" shapeId="0" xr:uid="{CF778B97-E402-4493-B5FC-900F731A0335}">
      <text>
        <r>
          <rPr>
            <sz val="9"/>
            <color indexed="81"/>
            <rFont val="Tahoma"/>
            <family val="2"/>
          </rPr>
          <t>Solver found a solution. All constraints and optimality conditions are satisfied.</t>
        </r>
      </text>
    </comment>
    <comment ref="S120" authorId="0" shapeId="0" xr:uid="{C15F1E5C-EF5D-497D-9477-EC9F91D812F4}">
      <text>
        <r>
          <rPr>
            <sz val="9"/>
            <color indexed="81"/>
            <rFont val="Tahoma"/>
            <family val="2"/>
          </rPr>
          <t>Solver found a solution. All constraints and optimality conditions are satisfied.</t>
        </r>
      </text>
    </comment>
    <comment ref="T120" authorId="0" shapeId="0" xr:uid="{8CDA265B-CC10-4036-8640-7E435552B9A0}">
      <text>
        <r>
          <rPr>
            <sz val="9"/>
            <color indexed="81"/>
            <rFont val="Tahoma"/>
            <family val="2"/>
          </rPr>
          <t>Solver found a solution. All constraints and optimality conditions are satisfied.</t>
        </r>
      </text>
    </comment>
    <comment ref="U120" authorId="0" shapeId="0" xr:uid="{88A5BD24-F6D6-473A-8099-DEAF97048573}">
      <text>
        <r>
          <rPr>
            <sz val="9"/>
            <color indexed="81"/>
            <rFont val="Tahoma"/>
            <family val="2"/>
          </rPr>
          <t>Solver found a solution. All constraints and optimality conditions are satisfied.</t>
        </r>
      </text>
    </comment>
    <comment ref="V120" authorId="0" shapeId="0" xr:uid="{A307DACF-40D2-41E7-BA1F-071DAE0E59FE}">
      <text>
        <r>
          <rPr>
            <sz val="9"/>
            <color indexed="81"/>
            <rFont val="Tahoma"/>
            <family val="2"/>
          </rPr>
          <t>Solver found a solution. All constraints and optimality conditions are satisfied.</t>
        </r>
      </text>
    </comment>
    <comment ref="B121" authorId="0" shapeId="0" xr:uid="{D7EFA6A6-0D29-4CDD-9268-BF7EDFF6B01B}">
      <text>
        <r>
          <rPr>
            <sz val="9"/>
            <color indexed="81"/>
            <rFont val="Tahoma"/>
            <family val="2"/>
          </rPr>
          <t>Solver found a solution. All constraints and optimality conditions are satisfied.</t>
        </r>
      </text>
    </comment>
    <comment ref="C121" authorId="0" shapeId="0" xr:uid="{5EB4A33E-BAAC-4D7B-9B1E-F140A761A4CD}">
      <text>
        <r>
          <rPr>
            <sz val="9"/>
            <color indexed="81"/>
            <rFont val="Tahoma"/>
            <family val="2"/>
          </rPr>
          <t>Solver found a solution. All constraints and optimality conditions are satisfied.</t>
        </r>
      </text>
    </comment>
    <comment ref="D121" authorId="0" shapeId="0" xr:uid="{E2EBD496-8B44-4FD7-BD51-1B0FD90F6446}">
      <text>
        <r>
          <rPr>
            <sz val="9"/>
            <color indexed="81"/>
            <rFont val="Tahoma"/>
            <family val="2"/>
          </rPr>
          <t>Solver found a solution. All constraints and optimality conditions are satisfied.</t>
        </r>
      </text>
    </comment>
    <comment ref="E121" authorId="0" shapeId="0" xr:uid="{B744B6B9-502B-49FA-A89F-EDA5184929E2}">
      <text>
        <r>
          <rPr>
            <sz val="9"/>
            <color indexed="81"/>
            <rFont val="Tahoma"/>
            <family val="2"/>
          </rPr>
          <t>Solver found a solution. All constraints and optimality conditions are satisfied.</t>
        </r>
      </text>
    </comment>
    <comment ref="F121" authorId="0" shapeId="0" xr:uid="{DAF15251-CAF6-4C85-8425-882E84C1D7E4}">
      <text>
        <r>
          <rPr>
            <sz val="9"/>
            <color indexed="81"/>
            <rFont val="Tahoma"/>
            <family val="2"/>
          </rPr>
          <t>Solver found a solution. All constraints and optimality conditions are satisfied.</t>
        </r>
      </text>
    </comment>
    <comment ref="G121" authorId="0" shapeId="0" xr:uid="{0F1B1DBD-E15E-4655-B68C-BD75BEF4F25D}">
      <text>
        <r>
          <rPr>
            <sz val="9"/>
            <color indexed="81"/>
            <rFont val="Tahoma"/>
            <family val="2"/>
          </rPr>
          <t>Solver found a solution. All constraints and optimality conditions are satisfied.</t>
        </r>
      </text>
    </comment>
    <comment ref="H121" authorId="0" shapeId="0" xr:uid="{8241DA5E-E095-4E32-B820-79E32A77DCBE}">
      <text>
        <r>
          <rPr>
            <sz val="9"/>
            <color indexed="81"/>
            <rFont val="Tahoma"/>
            <family val="2"/>
          </rPr>
          <t>Solver found a solution. All constraints and optimality conditions are satisfied.</t>
        </r>
      </text>
    </comment>
    <comment ref="I121" authorId="0" shapeId="0" xr:uid="{DDDF6FD4-8210-4C70-B07C-F059520A60ED}">
      <text>
        <r>
          <rPr>
            <sz val="9"/>
            <color indexed="81"/>
            <rFont val="Tahoma"/>
            <family val="2"/>
          </rPr>
          <t>Solver found a solution. All constraints and optimality conditions are satisfied.</t>
        </r>
      </text>
    </comment>
    <comment ref="J121" authorId="0" shapeId="0" xr:uid="{D5C906F1-E981-4B34-90AF-B10D3C92ECDB}">
      <text>
        <r>
          <rPr>
            <sz val="9"/>
            <color indexed="81"/>
            <rFont val="Tahoma"/>
            <family val="2"/>
          </rPr>
          <t>Solver found a solution. All constraints and optimality conditions are satisfied.</t>
        </r>
      </text>
    </comment>
    <comment ref="K121" authorId="0" shapeId="0" xr:uid="{2666334C-A001-4690-8083-33C863827D73}">
      <text>
        <r>
          <rPr>
            <sz val="9"/>
            <color indexed="81"/>
            <rFont val="Tahoma"/>
            <family val="2"/>
          </rPr>
          <t>Solver found a solution. All constraints and optimality conditions are satisfied.</t>
        </r>
      </text>
    </comment>
    <comment ref="L121" authorId="0" shapeId="0" xr:uid="{9DB7C64E-A47A-4237-9337-A1C29D9859E6}">
      <text>
        <r>
          <rPr>
            <sz val="9"/>
            <color indexed="81"/>
            <rFont val="Tahoma"/>
            <family val="2"/>
          </rPr>
          <t>Solver found a solution. All constraints and optimality conditions are satisfied.</t>
        </r>
      </text>
    </comment>
    <comment ref="M121" authorId="0" shapeId="0" xr:uid="{F8221F07-4D43-4671-BCF0-7DEB741E87B6}">
      <text>
        <r>
          <rPr>
            <sz val="9"/>
            <color indexed="81"/>
            <rFont val="Tahoma"/>
            <family val="2"/>
          </rPr>
          <t>Solver found a solution. All constraints and optimality conditions are satisfied.</t>
        </r>
      </text>
    </comment>
    <comment ref="N121" authorId="0" shapeId="0" xr:uid="{07BE3479-309F-486F-B368-65AB3335D10E}">
      <text>
        <r>
          <rPr>
            <sz val="9"/>
            <color indexed="81"/>
            <rFont val="Tahoma"/>
            <family val="2"/>
          </rPr>
          <t>Solver found a solution. All constraints and optimality conditions are satisfied.</t>
        </r>
      </text>
    </comment>
    <comment ref="O121" authorId="0" shapeId="0" xr:uid="{E1452471-0D8A-4B65-89BC-D3D7446FF9F9}">
      <text>
        <r>
          <rPr>
            <sz val="9"/>
            <color indexed="81"/>
            <rFont val="Tahoma"/>
            <family val="2"/>
          </rPr>
          <t>Solver found a solution. All constraints and optimality conditions are satisfied.</t>
        </r>
      </text>
    </comment>
    <comment ref="P121" authorId="0" shapeId="0" xr:uid="{AC254FCD-6B15-49D7-A345-03CB3649AD48}">
      <text>
        <r>
          <rPr>
            <sz val="9"/>
            <color indexed="81"/>
            <rFont val="Tahoma"/>
            <family val="2"/>
          </rPr>
          <t>Solver found a solution. All constraints and optimality conditions are satisfied.</t>
        </r>
      </text>
    </comment>
    <comment ref="Q121" authorId="0" shapeId="0" xr:uid="{97DB9C1D-6C27-4FF1-89FE-2CCA416EBF0E}">
      <text>
        <r>
          <rPr>
            <sz val="9"/>
            <color indexed="81"/>
            <rFont val="Tahoma"/>
            <family val="2"/>
          </rPr>
          <t>Solver found a solution. All constraints and optimality conditions are satisfied.</t>
        </r>
      </text>
    </comment>
    <comment ref="R121" authorId="0" shapeId="0" xr:uid="{1FC3E98B-B936-43F1-93F8-A4F9B513C512}">
      <text>
        <r>
          <rPr>
            <sz val="9"/>
            <color indexed="81"/>
            <rFont val="Tahoma"/>
            <family val="2"/>
          </rPr>
          <t>Solver found a solution. All constraints and optimality conditions are satisfied.</t>
        </r>
      </text>
    </comment>
    <comment ref="S121" authorId="0" shapeId="0" xr:uid="{33954E07-F11D-4DB5-A2BD-6BF56E2EC134}">
      <text>
        <r>
          <rPr>
            <sz val="9"/>
            <color indexed="81"/>
            <rFont val="Tahoma"/>
            <family val="2"/>
          </rPr>
          <t>Solver found a solution. All constraints and optimality conditions are satisfied.</t>
        </r>
      </text>
    </comment>
    <comment ref="T121" authorId="0" shapeId="0" xr:uid="{157866A8-2D7A-4F0E-957D-0936175AE5BD}">
      <text>
        <r>
          <rPr>
            <sz val="9"/>
            <color indexed="81"/>
            <rFont val="Tahoma"/>
            <family val="2"/>
          </rPr>
          <t>Solver found a solution. All constraints and optimality conditions are satisfied.</t>
        </r>
      </text>
    </comment>
    <comment ref="U121" authorId="0" shapeId="0" xr:uid="{82D4A616-72E1-4E80-89A4-9D4FC57D147B}">
      <text>
        <r>
          <rPr>
            <sz val="9"/>
            <color indexed="81"/>
            <rFont val="Tahoma"/>
            <family val="2"/>
          </rPr>
          <t>Solver found a solution. All constraints and optimality conditions are satisfied.</t>
        </r>
      </text>
    </comment>
    <comment ref="V121" authorId="0" shapeId="0" xr:uid="{6BD26E65-FC96-4672-B7A0-444A660A6845}">
      <text>
        <r>
          <rPr>
            <sz val="9"/>
            <color indexed="81"/>
            <rFont val="Tahoma"/>
            <family val="2"/>
          </rPr>
          <t>Solver found a solution. All constraints and optimality conditions are satisfied.</t>
        </r>
      </text>
    </comment>
    <comment ref="B122" authorId="0" shapeId="0" xr:uid="{B7EC3526-C80D-4F16-8E36-C3DF9DE3A28B}">
      <text>
        <r>
          <rPr>
            <sz val="9"/>
            <color indexed="81"/>
            <rFont val="Tahoma"/>
            <family val="2"/>
          </rPr>
          <t>Solver found a solution. All constraints and optimality conditions are satisfied.</t>
        </r>
      </text>
    </comment>
    <comment ref="C122" authorId="0" shapeId="0" xr:uid="{C362D9C6-E54F-484D-A0E3-4EF3930CBBB6}">
      <text>
        <r>
          <rPr>
            <sz val="9"/>
            <color indexed="81"/>
            <rFont val="Tahoma"/>
            <family val="2"/>
          </rPr>
          <t>Solver found a solution. All constraints and optimality conditions are satisfied.</t>
        </r>
      </text>
    </comment>
    <comment ref="D122" authorId="0" shapeId="0" xr:uid="{002CB246-27F2-4285-A5F7-E41514AE73AA}">
      <text>
        <r>
          <rPr>
            <sz val="9"/>
            <color indexed="81"/>
            <rFont val="Tahoma"/>
            <family val="2"/>
          </rPr>
          <t>Solver found a solution. All constraints and optimality conditions are satisfied.</t>
        </r>
      </text>
    </comment>
    <comment ref="E122" authorId="0" shapeId="0" xr:uid="{2479B689-E806-4F68-86BB-53ACB09558D5}">
      <text>
        <r>
          <rPr>
            <sz val="9"/>
            <color indexed="81"/>
            <rFont val="Tahoma"/>
            <family val="2"/>
          </rPr>
          <t>Solver found a solution. All constraints and optimality conditions are satisfied.</t>
        </r>
      </text>
    </comment>
    <comment ref="F122" authorId="0" shapeId="0" xr:uid="{F3EB588C-3260-4A57-A4A4-B18F51912806}">
      <text>
        <r>
          <rPr>
            <sz val="9"/>
            <color indexed="81"/>
            <rFont val="Tahoma"/>
            <family val="2"/>
          </rPr>
          <t>Solver found a solution. All constraints and optimality conditions are satisfied.</t>
        </r>
      </text>
    </comment>
    <comment ref="G122" authorId="0" shapeId="0" xr:uid="{68B4FB0B-CFA4-4BAF-BE5A-EA64C35EFC70}">
      <text>
        <r>
          <rPr>
            <sz val="9"/>
            <color indexed="81"/>
            <rFont val="Tahoma"/>
            <family val="2"/>
          </rPr>
          <t>Solver found a solution. All constraints and optimality conditions are satisfied.</t>
        </r>
      </text>
    </comment>
    <comment ref="H122" authorId="0" shapeId="0" xr:uid="{4416A2AA-548B-4FEA-A4CB-2DCC48E00308}">
      <text>
        <r>
          <rPr>
            <sz val="9"/>
            <color indexed="81"/>
            <rFont val="Tahoma"/>
            <family val="2"/>
          </rPr>
          <t>Solver found a solution. All constraints and optimality conditions are satisfied.</t>
        </r>
      </text>
    </comment>
    <comment ref="I122" authorId="0" shapeId="0" xr:uid="{16EDD944-2995-48CB-9D2C-51AD7CC548E9}">
      <text>
        <r>
          <rPr>
            <sz val="9"/>
            <color indexed="81"/>
            <rFont val="Tahoma"/>
            <family val="2"/>
          </rPr>
          <t>Solver found a solution. All constraints and optimality conditions are satisfied.</t>
        </r>
      </text>
    </comment>
    <comment ref="J122" authorId="0" shapeId="0" xr:uid="{D20B9866-D469-4055-8ED8-2B8A760FF329}">
      <text>
        <r>
          <rPr>
            <sz val="9"/>
            <color indexed="81"/>
            <rFont val="Tahoma"/>
            <family val="2"/>
          </rPr>
          <t>Solver found a solution. All constraints and optimality conditions are satisfied.</t>
        </r>
      </text>
    </comment>
    <comment ref="K122" authorId="0" shapeId="0" xr:uid="{94BEA90E-DB52-4CF5-BDFF-86254920D965}">
      <text>
        <r>
          <rPr>
            <sz val="9"/>
            <color indexed="81"/>
            <rFont val="Tahoma"/>
            <family val="2"/>
          </rPr>
          <t>Solver found a solution. All constraints and optimality conditions are satisfied.</t>
        </r>
      </text>
    </comment>
    <comment ref="L122" authorId="0" shapeId="0" xr:uid="{52E5499D-F838-4973-80DB-27D922F35FE9}">
      <text>
        <r>
          <rPr>
            <sz val="9"/>
            <color indexed="81"/>
            <rFont val="Tahoma"/>
            <family val="2"/>
          </rPr>
          <t>Solver found a solution. All constraints and optimality conditions are satisfied.</t>
        </r>
      </text>
    </comment>
    <comment ref="M122" authorId="0" shapeId="0" xr:uid="{A7ECC627-AC59-4AA8-AC4F-D6D76A977227}">
      <text>
        <r>
          <rPr>
            <sz val="9"/>
            <color indexed="81"/>
            <rFont val="Tahoma"/>
            <family val="2"/>
          </rPr>
          <t>Solver found a solution. All constraints and optimality conditions are satisfied.</t>
        </r>
      </text>
    </comment>
    <comment ref="N122" authorId="0" shapeId="0" xr:uid="{9470F021-400E-4564-AC6A-D517C883D4B4}">
      <text>
        <r>
          <rPr>
            <sz val="9"/>
            <color indexed="81"/>
            <rFont val="Tahoma"/>
            <family val="2"/>
          </rPr>
          <t>Solver found a solution. All constraints and optimality conditions are satisfied.</t>
        </r>
      </text>
    </comment>
    <comment ref="O122" authorId="0" shapeId="0" xr:uid="{E0408ABB-D089-45D0-B8BB-A96494FBEB16}">
      <text>
        <r>
          <rPr>
            <sz val="9"/>
            <color indexed="81"/>
            <rFont val="Tahoma"/>
            <family val="2"/>
          </rPr>
          <t>Solver found a solution. All constraints and optimality conditions are satisfied.</t>
        </r>
      </text>
    </comment>
    <comment ref="P122" authorId="0" shapeId="0" xr:uid="{20531B3E-63AE-4402-AE7F-84D55E4AC24E}">
      <text>
        <r>
          <rPr>
            <sz val="9"/>
            <color indexed="81"/>
            <rFont val="Tahoma"/>
            <family val="2"/>
          </rPr>
          <t>Solver found a solution. All constraints and optimality conditions are satisfied.</t>
        </r>
      </text>
    </comment>
    <comment ref="Q122" authorId="0" shapeId="0" xr:uid="{E730F25B-0322-4313-B2E6-9A54EE508AD4}">
      <text>
        <r>
          <rPr>
            <sz val="9"/>
            <color indexed="81"/>
            <rFont val="Tahoma"/>
            <family val="2"/>
          </rPr>
          <t>Solver found a solution. All constraints and optimality conditions are satisfied.</t>
        </r>
      </text>
    </comment>
    <comment ref="R122" authorId="0" shapeId="0" xr:uid="{19A4B127-1B90-4481-BAEF-AB4E64EFF05B}">
      <text>
        <r>
          <rPr>
            <sz val="9"/>
            <color indexed="81"/>
            <rFont val="Tahoma"/>
            <family val="2"/>
          </rPr>
          <t>Solver found a solution. All constraints and optimality conditions are satisfied.</t>
        </r>
      </text>
    </comment>
    <comment ref="S122" authorId="0" shapeId="0" xr:uid="{F521FF26-1DA8-434F-8AC3-849032064E3F}">
      <text>
        <r>
          <rPr>
            <sz val="9"/>
            <color indexed="81"/>
            <rFont val="Tahoma"/>
            <family val="2"/>
          </rPr>
          <t>Solver found a solution. All constraints and optimality conditions are satisfied.</t>
        </r>
      </text>
    </comment>
    <comment ref="T122" authorId="0" shapeId="0" xr:uid="{38DFFFE4-37D1-4227-B200-8474DF947A42}">
      <text>
        <r>
          <rPr>
            <sz val="9"/>
            <color indexed="81"/>
            <rFont val="Tahoma"/>
            <family val="2"/>
          </rPr>
          <t>Solver found a solution. All constraints and optimality conditions are satisfied.</t>
        </r>
      </text>
    </comment>
    <comment ref="U122" authorId="0" shapeId="0" xr:uid="{6D143253-D3D0-4A61-831E-EC3F02D70D10}">
      <text>
        <r>
          <rPr>
            <sz val="9"/>
            <color indexed="81"/>
            <rFont val="Tahoma"/>
            <family val="2"/>
          </rPr>
          <t>Solver found a solution. All constraints and optimality conditions are satisfied.</t>
        </r>
      </text>
    </comment>
    <comment ref="V122" authorId="0" shapeId="0" xr:uid="{32E39877-A272-4F63-85FE-4DD81F38B196}">
      <text>
        <r>
          <rPr>
            <sz val="9"/>
            <color indexed="81"/>
            <rFont val="Tahoma"/>
            <family val="2"/>
          </rPr>
          <t>Solver found a solution. All constraints and optimality conditions are satisfied.</t>
        </r>
      </text>
    </comment>
    <comment ref="B123" authorId="0" shapeId="0" xr:uid="{47C2576C-90D4-4EF2-88CA-CC97146D3831}">
      <text>
        <r>
          <rPr>
            <sz val="9"/>
            <color indexed="81"/>
            <rFont val="Tahoma"/>
            <family val="2"/>
          </rPr>
          <t>Solver found a solution. All constraints and optimality conditions are satisfied.</t>
        </r>
      </text>
    </comment>
    <comment ref="C123" authorId="0" shapeId="0" xr:uid="{FD9553BC-6D7F-4034-B38A-C86F33AAC2C3}">
      <text>
        <r>
          <rPr>
            <sz val="9"/>
            <color indexed="81"/>
            <rFont val="Tahoma"/>
            <family val="2"/>
          </rPr>
          <t>Solver found a solution. All constraints and optimality conditions are satisfied.</t>
        </r>
      </text>
    </comment>
    <comment ref="D123" authorId="0" shapeId="0" xr:uid="{05988210-854D-4624-AA16-11A6EC341314}">
      <text>
        <r>
          <rPr>
            <sz val="9"/>
            <color indexed="81"/>
            <rFont val="Tahoma"/>
            <family val="2"/>
          </rPr>
          <t>Solver found a solution. All constraints and optimality conditions are satisfied.</t>
        </r>
      </text>
    </comment>
    <comment ref="E123" authorId="0" shapeId="0" xr:uid="{FF7DF5CD-0585-49B9-B08A-8AEC5809BFB1}">
      <text>
        <r>
          <rPr>
            <sz val="9"/>
            <color indexed="81"/>
            <rFont val="Tahoma"/>
            <family val="2"/>
          </rPr>
          <t>Solver found a solution. All constraints and optimality conditions are satisfied.</t>
        </r>
      </text>
    </comment>
    <comment ref="F123" authorId="0" shapeId="0" xr:uid="{297C86D6-D0E6-49EB-8213-07EE1340F002}">
      <text>
        <r>
          <rPr>
            <sz val="9"/>
            <color indexed="81"/>
            <rFont val="Tahoma"/>
            <family val="2"/>
          </rPr>
          <t>Solver found a solution. All constraints and optimality conditions are satisfied.</t>
        </r>
      </text>
    </comment>
    <comment ref="G123" authorId="0" shapeId="0" xr:uid="{126CED09-1317-4229-9DF2-588DAA6FFC1D}">
      <text>
        <r>
          <rPr>
            <sz val="9"/>
            <color indexed="81"/>
            <rFont val="Tahoma"/>
            <family val="2"/>
          </rPr>
          <t>Solver found a solution. All constraints and optimality conditions are satisfied.</t>
        </r>
      </text>
    </comment>
    <comment ref="H123" authorId="0" shapeId="0" xr:uid="{B2727B5A-D969-4A9E-BD80-5A5BF1CAA848}">
      <text>
        <r>
          <rPr>
            <sz val="9"/>
            <color indexed="81"/>
            <rFont val="Tahoma"/>
            <family val="2"/>
          </rPr>
          <t>Solver found a solution. All constraints and optimality conditions are satisfied.</t>
        </r>
      </text>
    </comment>
    <comment ref="I123" authorId="0" shapeId="0" xr:uid="{C557269A-F5A3-4E13-A235-FC17AF0B87A8}">
      <text>
        <r>
          <rPr>
            <sz val="9"/>
            <color indexed="81"/>
            <rFont val="Tahoma"/>
            <family val="2"/>
          </rPr>
          <t>Solver found a solution. All constraints and optimality conditions are satisfied.</t>
        </r>
      </text>
    </comment>
    <comment ref="J123" authorId="0" shapeId="0" xr:uid="{9E26C495-6281-4AB7-9AB0-F6C15F184A41}">
      <text>
        <r>
          <rPr>
            <sz val="9"/>
            <color indexed="81"/>
            <rFont val="Tahoma"/>
            <family val="2"/>
          </rPr>
          <t>Solver found a solution. All constraints and optimality conditions are satisfied.</t>
        </r>
      </text>
    </comment>
    <comment ref="K123" authorId="0" shapeId="0" xr:uid="{AC67536D-04B3-4A5D-A120-938721513EA2}">
      <text>
        <r>
          <rPr>
            <sz val="9"/>
            <color indexed="81"/>
            <rFont val="Tahoma"/>
            <family val="2"/>
          </rPr>
          <t>Solver found a solution. All constraints and optimality conditions are satisfied.</t>
        </r>
      </text>
    </comment>
    <comment ref="L123" authorId="0" shapeId="0" xr:uid="{6F23651B-7F69-4BB3-81DC-B30282B8BC04}">
      <text>
        <r>
          <rPr>
            <sz val="9"/>
            <color indexed="81"/>
            <rFont val="Tahoma"/>
            <family val="2"/>
          </rPr>
          <t>Solver found a solution. All constraints and optimality conditions are satisfied.</t>
        </r>
      </text>
    </comment>
    <comment ref="M123" authorId="0" shapeId="0" xr:uid="{457D9020-3CD8-43CA-829F-2E6AF6F57311}">
      <text>
        <r>
          <rPr>
            <sz val="9"/>
            <color indexed="81"/>
            <rFont val="Tahoma"/>
            <family val="2"/>
          </rPr>
          <t>Solver found a solution. All constraints and optimality conditions are satisfied.</t>
        </r>
      </text>
    </comment>
    <comment ref="N123" authorId="0" shapeId="0" xr:uid="{F91C890D-7A79-4502-B13D-2497E1EF8F93}">
      <text>
        <r>
          <rPr>
            <sz val="9"/>
            <color indexed="81"/>
            <rFont val="Tahoma"/>
            <family val="2"/>
          </rPr>
          <t>Solver found a solution. All constraints and optimality conditions are satisfied.</t>
        </r>
      </text>
    </comment>
    <comment ref="O123" authorId="0" shapeId="0" xr:uid="{A0B770DE-662E-4DE0-95D3-12E7977F31F0}">
      <text>
        <r>
          <rPr>
            <sz val="9"/>
            <color indexed="81"/>
            <rFont val="Tahoma"/>
            <family val="2"/>
          </rPr>
          <t>Solver found a solution. All constraints and optimality conditions are satisfied.</t>
        </r>
      </text>
    </comment>
    <comment ref="P123" authorId="0" shapeId="0" xr:uid="{035A41CF-34DC-47FC-9640-A75A2032E7B0}">
      <text>
        <r>
          <rPr>
            <sz val="9"/>
            <color indexed="81"/>
            <rFont val="Tahoma"/>
            <family val="2"/>
          </rPr>
          <t>Solver found a solution. All constraints and optimality conditions are satisfied.</t>
        </r>
      </text>
    </comment>
    <comment ref="Q123" authorId="0" shapeId="0" xr:uid="{FE845DA5-4FBE-414F-A261-34AAE57CC31B}">
      <text>
        <r>
          <rPr>
            <sz val="9"/>
            <color indexed="81"/>
            <rFont val="Tahoma"/>
            <family val="2"/>
          </rPr>
          <t>Solver found a solution. All constraints and optimality conditions are satisfied.</t>
        </r>
      </text>
    </comment>
    <comment ref="R123" authorId="0" shapeId="0" xr:uid="{0162A4FA-ED3F-424C-9778-E3F756EFE4D5}">
      <text>
        <r>
          <rPr>
            <sz val="9"/>
            <color indexed="81"/>
            <rFont val="Tahoma"/>
            <family val="2"/>
          </rPr>
          <t>Solver found a solution. All constraints and optimality conditions are satisfied.</t>
        </r>
      </text>
    </comment>
    <comment ref="S123" authorId="0" shapeId="0" xr:uid="{95A46F8C-984B-4CD9-9DFA-1D3F04041A09}">
      <text>
        <r>
          <rPr>
            <sz val="9"/>
            <color indexed="81"/>
            <rFont val="Tahoma"/>
            <family val="2"/>
          </rPr>
          <t>Solver found a solution. All constraints and optimality conditions are satisfied.</t>
        </r>
      </text>
    </comment>
    <comment ref="T123" authorId="0" shapeId="0" xr:uid="{C93C65D5-3D40-4EE8-96BA-951F8FD79B44}">
      <text>
        <r>
          <rPr>
            <sz val="9"/>
            <color indexed="81"/>
            <rFont val="Tahoma"/>
            <family val="2"/>
          </rPr>
          <t>Solver found a solution. All constraints and optimality conditions are satisfied.</t>
        </r>
      </text>
    </comment>
    <comment ref="U123" authorId="0" shapeId="0" xr:uid="{50057A14-0583-4272-BC99-4DB45C085499}">
      <text>
        <r>
          <rPr>
            <sz val="9"/>
            <color indexed="81"/>
            <rFont val="Tahoma"/>
            <family val="2"/>
          </rPr>
          <t>Solver found a solution. All constraints and optimality conditions are satisfied.</t>
        </r>
      </text>
    </comment>
    <comment ref="V123" authorId="0" shapeId="0" xr:uid="{25823E42-76C8-45E0-82B8-76038CC72265}">
      <text>
        <r>
          <rPr>
            <sz val="9"/>
            <color indexed="81"/>
            <rFont val="Tahoma"/>
            <family val="2"/>
          </rPr>
          <t>Solver found a solution. All constraints and optimality conditions are satisfied.</t>
        </r>
      </text>
    </comment>
    <comment ref="B124" authorId="0" shapeId="0" xr:uid="{16A9BD3F-AF2D-4F59-89F0-BA0F67DD5BAA}">
      <text>
        <r>
          <rPr>
            <sz val="9"/>
            <color indexed="81"/>
            <rFont val="Tahoma"/>
            <family val="2"/>
          </rPr>
          <t>Solver found a solution. All constraints and optimality conditions are satisfied.</t>
        </r>
      </text>
    </comment>
    <comment ref="C124" authorId="0" shapeId="0" xr:uid="{6030B888-081B-4568-9D41-D9ED74492769}">
      <text>
        <r>
          <rPr>
            <sz val="9"/>
            <color indexed="81"/>
            <rFont val="Tahoma"/>
            <family val="2"/>
          </rPr>
          <t>Solver found a solution. All constraints and optimality conditions are satisfied.</t>
        </r>
      </text>
    </comment>
    <comment ref="D124" authorId="0" shapeId="0" xr:uid="{528F93AB-9DD6-411E-87C5-F565410FE95E}">
      <text>
        <r>
          <rPr>
            <sz val="9"/>
            <color indexed="81"/>
            <rFont val="Tahoma"/>
            <family val="2"/>
          </rPr>
          <t>Solver found a solution. All constraints and optimality conditions are satisfied.</t>
        </r>
      </text>
    </comment>
    <comment ref="E124" authorId="0" shapeId="0" xr:uid="{CD6F115A-D73B-4CF8-94B2-D40CEF7D8FF1}">
      <text>
        <r>
          <rPr>
            <sz val="9"/>
            <color indexed="81"/>
            <rFont val="Tahoma"/>
            <family val="2"/>
          </rPr>
          <t>Solver found a solution. All constraints and optimality conditions are satisfied.</t>
        </r>
      </text>
    </comment>
    <comment ref="F124" authorId="0" shapeId="0" xr:uid="{5FA83D72-6471-497B-BF21-1423941294A0}">
      <text>
        <r>
          <rPr>
            <sz val="9"/>
            <color indexed="81"/>
            <rFont val="Tahoma"/>
            <family val="2"/>
          </rPr>
          <t>Solver found a solution. All constraints and optimality conditions are satisfied.</t>
        </r>
      </text>
    </comment>
    <comment ref="G124" authorId="0" shapeId="0" xr:uid="{1825AA6E-DFC3-4191-A306-8B505BC1E725}">
      <text>
        <r>
          <rPr>
            <sz val="9"/>
            <color indexed="81"/>
            <rFont val="Tahoma"/>
            <family val="2"/>
          </rPr>
          <t>Solver found a solution. All constraints and optimality conditions are satisfied.</t>
        </r>
      </text>
    </comment>
    <comment ref="H124" authorId="0" shapeId="0" xr:uid="{EB8973AC-95A4-45FB-8559-889D7096DD16}">
      <text>
        <r>
          <rPr>
            <sz val="9"/>
            <color indexed="81"/>
            <rFont val="Tahoma"/>
            <family val="2"/>
          </rPr>
          <t>Solver found a solution. All constraints and optimality conditions are satisfied.</t>
        </r>
      </text>
    </comment>
    <comment ref="I124" authorId="0" shapeId="0" xr:uid="{39B1D176-2AB6-41AD-A470-8978A81ECCBB}">
      <text>
        <r>
          <rPr>
            <sz val="9"/>
            <color indexed="81"/>
            <rFont val="Tahoma"/>
            <family val="2"/>
          </rPr>
          <t>Solver found a solution. All constraints and optimality conditions are satisfied.</t>
        </r>
      </text>
    </comment>
    <comment ref="J124" authorId="0" shapeId="0" xr:uid="{EAADF8E4-B30F-4F29-91D9-5AB344675B9B}">
      <text>
        <r>
          <rPr>
            <sz val="9"/>
            <color indexed="81"/>
            <rFont val="Tahoma"/>
            <family val="2"/>
          </rPr>
          <t>Solver found a solution. All constraints and optimality conditions are satisfied.</t>
        </r>
      </text>
    </comment>
    <comment ref="K124" authorId="0" shapeId="0" xr:uid="{00C75E91-1E3A-478D-85BF-5A455E6471DF}">
      <text>
        <r>
          <rPr>
            <sz val="9"/>
            <color indexed="81"/>
            <rFont val="Tahoma"/>
            <family val="2"/>
          </rPr>
          <t>Solver found a solution. All constraints and optimality conditions are satisfied.</t>
        </r>
      </text>
    </comment>
    <comment ref="L124" authorId="0" shapeId="0" xr:uid="{D4B5F52E-607A-4928-989C-F852018BE190}">
      <text>
        <r>
          <rPr>
            <sz val="9"/>
            <color indexed="81"/>
            <rFont val="Tahoma"/>
            <family val="2"/>
          </rPr>
          <t>Solver found a solution. All constraints and optimality conditions are satisfied.</t>
        </r>
      </text>
    </comment>
    <comment ref="M124" authorId="0" shapeId="0" xr:uid="{5C56AADF-A428-47EB-8023-626802976FC7}">
      <text>
        <r>
          <rPr>
            <sz val="9"/>
            <color indexed="81"/>
            <rFont val="Tahoma"/>
            <family val="2"/>
          </rPr>
          <t>Solver found a solution. All constraints and optimality conditions are satisfied.</t>
        </r>
      </text>
    </comment>
    <comment ref="N124" authorId="0" shapeId="0" xr:uid="{024B1ACA-2B67-4669-8AFE-D3C45859FFF3}">
      <text>
        <r>
          <rPr>
            <sz val="9"/>
            <color indexed="81"/>
            <rFont val="Tahoma"/>
            <family val="2"/>
          </rPr>
          <t>Solver found a solution. All constraints and optimality conditions are satisfied.</t>
        </r>
      </text>
    </comment>
    <comment ref="O124" authorId="0" shapeId="0" xr:uid="{E969D990-3A52-48E1-A597-9CE042FF0E90}">
      <text>
        <r>
          <rPr>
            <sz val="9"/>
            <color indexed="81"/>
            <rFont val="Tahoma"/>
            <family val="2"/>
          </rPr>
          <t>Solver found a solution. All constraints and optimality conditions are satisfied.</t>
        </r>
      </text>
    </comment>
    <comment ref="P124" authorId="0" shapeId="0" xr:uid="{90E4642D-9E98-4B9F-B15A-65336E7DDA9F}">
      <text>
        <r>
          <rPr>
            <sz val="9"/>
            <color indexed="81"/>
            <rFont val="Tahoma"/>
            <family val="2"/>
          </rPr>
          <t>Solver found a solution. All constraints and optimality conditions are satisfied.</t>
        </r>
      </text>
    </comment>
    <comment ref="Q124" authorId="0" shapeId="0" xr:uid="{EF3BA230-225A-4B5D-9D42-BD65D636688B}">
      <text>
        <r>
          <rPr>
            <sz val="9"/>
            <color indexed="81"/>
            <rFont val="Tahoma"/>
            <family val="2"/>
          </rPr>
          <t>Solver found a solution. All constraints and optimality conditions are satisfied.</t>
        </r>
      </text>
    </comment>
    <comment ref="R124" authorId="0" shapeId="0" xr:uid="{DB917974-646C-4F3B-953C-5A0225C27B47}">
      <text>
        <r>
          <rPr>
            <sz val="9"/>
            <color indexed="81"/>
            <rFont val="Tahoma"/>
            <family val="2"/>
          </rPr>
          <t>Solver found a solution. All constraints and optimality conditions are satisfied.</t>
        </r>
      </text>
    </comment>
    <comment ref="S124" authorId="0" shapeId="0" xr:uid="{3F857A27-6D7C-410B-B010-B0992156F551}">
      <text>
        <r>
          <rPr>
            <sz val="9"/>
            <color indexed="81"/>
            <rFont val="Tahoma"/>
            <family val="2"/>
          </rPr>
          <t>Solver found a solution. All constraints and optimality conditions are satisfied.</t>
        </r>
      </text>
    </comment>
    <comment ref="T124" authorId="0" shapeId="0" xr:uid="{5FAD5AC5-4F1E-4E4D-BF3B-F8BB2BD1ECDC}">
      <text>
        <r>
          <rPr>
            <sz val="9"/>
            <color indexed="81"/>
            <rFont val="Tahoma"/>
            <family val="2"/>
          </rPr>
          <t>Solver found a solution. All constraints and optimality conditions are satisfied.</t>
        </r>
      </text>
    </comment>
    <comment ref="U124" authorId="0" shapeId="0" xr:uid="{06B85392-FDF1-409E-AE1A-37576675FA54}">
      <text>
        <r>
          <rPr>
            <sz val="9"/>
            <color indexed="81"/>
            <rFont val="Tahoma"/>
            <family val="2"/>
          </rPr>
          <t>Solver found a solution. All constraints and optimality conditions are satisfied.</t>
        </r>
      </text>
    </comment>
    <comment ref="V124" authorId="0" shapeId="0" xr:uid="{71B9BE02-0408-4C04-AC84-136F41538B41}">
      <text>
        <r>
          <rPr>
            <sz val="9"/>
            <color indexed="81"/>
            <rFont val="Tahoma"/>
            <family val="2"/>
          </rPr>
          <t>Solver found a solution. All constraints and optimality conditions are satisfied.</t>
        </r>
      </text>
    </comment>
    <comment ref="B125" authorId="0" shapeId="0" xr:uid="{9506474E-40E6-4AFC-9356-1C322ED9127C}">
      <text>
        <r>
          <rPr>
            <sz val="9"/>
            <color indexed="81"/>
            <rFont val="Tahoma"/>
            <family val="2"/>
          </rPr>
          <t>Solver found a solution. All constraints and optimality conditions are satisfied.</t>
        </r>
      </text>
    </comment>
    <comment ref="C125" authorId="0" shapeId="0" xr:uid="{7E320B32-63C3-4A47-BD67-5381E8E07BFB}">
      <text>
        <r>
          <rPr>
            <sz val="9"/>
            <color indexed="81"/>
            <rFont val="Tahoma"/>
            <family val="2"/>
          </rPr>
          <t>Solver found a solution. All constraints and optimality conditions are satisfied.</t>
        </r>
      </text>
    </comment>
    <comment ref="D125" authorId="0" shapeId="0" xr:uid="{F0A7E084-27FF-46DA-BE17-156D73976AE8}">
      <text>
        <r>
          <rPr>
            <sz val="9"/>
            <color indexed="81"/>
            <rFont val="Tahoma"/>
            <family val="2"/>
          </rPr>
          <t>Solver found a solution. All constraints and optimality conditions are satisfied.</t>
        </r>
      </text>
    </comment>
    <comment ref="E125" authorId="0" shapeId="0" xr:uid="{5A029070-4A5E-45AE-80BE-D114C7398E96}">
      <text>
        <r>
          <rPr>
            <sz val="9"/>
            <color indexed="81"/>
            <rFont val="Tahoma"/>
            <family val="2"/>
          </rPr>
          <t>Solver found a solution. All constraints and optimality conditions are satisfied.</t>
        </r>
      </text>
    </comment>
    <comment ref="F125" authorId="0" shapeId="0" xr:uid="{BACB5C57-4193-40A3-91FD-47FEE6E2B629}">
      <text>
        <r>
          <rPr>
            <sz val="9"/>
            <color indexed="81"/>
            <rFont val="Tahoma"/>
            <family val="2"/>
          </rPr>
          <t>Solver found a solution. All constraints and optimality conditions are satisfied.</t>
        </r>
      </text>
    </comment>
    <comment ref="G125" authorId="0" shapeId="0" xr:uid="{E6E0440D-E6AB-4B03-88BF-681041EC5827}">
      <text>
        <r>
          <rPr>
            <sz val="9"/>
            <color indexed="81"/>
            <rFont val="Tahoma"/>
            <family val="2"/>
          </rPr>
          <t>Solver found a solution. All constraints and optimality conditions are satisfied.</t>
        </r>
      </text>
    </comment>
    <comment ref="H125" authorId="0" shapeId="0" xr:uid="{2C65E9B6-B72C-4E09-BE6B-49BC88B1DB11}">
      <text>
        <r>
          <rPr>
            <sz val="9"/>
            <color indexed="81"/>
            <rFont val="Tahoma"/>
            <family val="2"/>
          </rPr>
          <t>Solver found a solution. All constraints and optimality conditions are satisfied.</t>
        </r>
      </text>
    </comment>
    <comment ref="I125" authorId="0" shapeId="0" xr:uid="{EF1B3275-C787-4AAA-B027-F73C6EF37839}">
      <text>
        <r>
          <rPr>
            <sz val="9"/>
            <color indexed="81"/>
            <rFont val="Tahoma"/>
            <family val="2"/>
          </rPr>
          <t>Solver found a solution. All constraints and optimality conditions are satisfied.</t>
        </r>
      </text>
    </comment>
    <comment ref="J125" authorId="0" shapeId="0" xr:uid="{91680E44-F06F-4D36-ABA1-1B3CF2174BA8}">
      <text>
        <r>
          <rPr>
            <sz val="9"/>
            <color indexed="81"/>
            <rFont val="Tahoma"/>
            <family val="2"/>
          </rPr>
          <t>Solver found a solution. All constraints and optimality conditions are satisfied.</t>
        </r>
      </text>
    </comment>
    <comment ref="K125" authorId="0" shapeId="0" xr:uid="{06BB0C29-356E-46D1-9ADA-F0986EA4EB0D}">
      <text>
        <r>
          <rPr>
            <sz val="9"/>
            <color indexed="81"/>
            <rFont val="Tahoma"/>
            <family val="2"/>
          </rPr>
          <t>Solver found a solution. All constraints and optimality conditions are satisfied.</t>
        </r>
      </text>
    </comment>
    <comment ref="L125" authorId="0" shapeId="0" xr:uid="{52954184-392D-40E5-8AFC-3E7ACAE71447}">
      <text>
        <r>
          <rPr>
            <sz val="9"/>
            <color indexed="81"/>
            <rFont val="Tahoma"/>
            <family val="2"/>
          </rPr>
          <t>Solver found a solution. All constraints and optimality conditions are satisfied.</t>
        </r>
      </text>
    </comment>
    <comment ref="M125" authorId="0" shapeId="0" xr:uid="{3040214A-6860-4C71-9E5C-D998968FEC04}">
      <text>
        <r>
          <rPr>
            <sz val="9"/>
            <color indexed="81"/>
            <rFont val="Tahoma"/>
            <family val="2"/>
          </rPr>
          <t>Solver found a solution. All constraints and optimality conditions are satisfied.</t>
        </r>
      </text>
    </comment>
    <comment ref="N125" authorId="0" shapeId="0" xr:uid="{2EF705C3-1BE7-4DAC-A0AF-1C4C0B8B44A3}">
      <text>
        <r>
          <rPr>
            <sz val="9"/>
            <color indexed="81"/>
            <rFont val="Tahoma"/>
            <family val="2"/>
          </rPr>
          <t>Solver found a solution. All constraints and optimality conditions are satisfied.</t>
        </r>
      </text>
    </comment>
    <comment ref="O125" authorId="0" shapeId="0" xr:uid="{3D8962AF-C58C-4E06-8956-E3D1A4512E4F}">
      <text>
        <r>
          <rPr>
            <sz val="9"/>
            <color indexed="81"/>
            <rFont val="Tahoma"/>
            <family val="2"/>
          </rPr>
          <t>Solver found a solution. All constraints and optimality conditions are satisfied.</t>
        </r>
      </text>
    </comment>
    <comment ref="P125" authorId="0" shapeId="0" xr:uid="{7E81754D-E14C-4FAD-A8EE-045DC9C4C7FC}">
      <text>
        <r>
          <rPr>
            <sz val="9"/>
            <color indexed="81"/>
            <rFont val="Tahoma"/>
            <family val="2"/>
          </rPr>
          <t>Solver found a solution. All constraints and optimality conditions are satisfied.</t>
        </r>
      </text>
    </comment>
    <comment ref="Q125" authorId="0" shapeId="0" xr:uid="{2623D8B4-FE67-4273-A471-41CA5C1BC2E0}">
      <text>
        <r>
          <rPr>
            <sz val="9"/>
            <color indexed="81"/>
            <rFont val="Tahoma"/>
            <family val="2"/>
          </rPr>
          <t>Solver found a solution. All constraints and optimality conditions are satisfied.</t>
        </r>
      </text>
    </comment>
    <comment ref="R125" authorId="0" shapeId="0" xr:uid="{96FF728C-E858-498F-A6B9-23BBD7562A9B}">
      <text>
        <r>
          <rPr>
            <sz val="9"/>
            <color indexed="81"/>
            <rFont val="Tahoma"/>
            <family val="2"/>
          </rPr>
          <t>Solver found a solution. All constraints and optimality conditions are satisfied.</t>
        </r>
      </text>
    </comment>
    <comment ref="S125" authorId="0" shapeId="0" xr:uid="{31D0C592-822E-43B7-AEF5-46BDDF70B64D}">
      <text>
        <r>
          <rPr>
            <sz val="9"/>
            <color indexed="81"/>
            <rFont val="Tahoma"/>
            <family val="2"/>
          </rPr>
          <t>Solver found a solution. All constraints and optimality conditions are satisfied.</t>
        </r>
      </text>
    </comment>
    <comment ref="T125" authorId="0" shapeId="0" xr:uid="{6F827D9C-80AE-4630-9CEB-159E0F30E4CD}">
      <text>
        <r>
          <rPr>
            <sz val="9"/>
            <color indexed="81"/>
            <rFont val="Tahoma"/>
            <family val="2"/>
          </rPr>
          <t>Solver found a solution. All constraints and optimality conditions are satisfied.</t>
        </r>
      </text>
    </comment>
    <comment ref="U125" authorId="0" shapeId="0" xr:uid="{F4AC63B3-F1B1-49A4-918C-BA07D9D9EF9A}">
      <text>
        <r>
          <rPr>
            <sz val="9"/>
            <color indexed="81"/>
            <rFont val="Tahoma"/>
            <family val="2"/>
          </rPr>
          <t>Solver found a solution. All constraints and optimality conditions are satisfied.</t>
        </r>
      </text>
    </comment>
    <comment ref="V125" authorId="0" shapeId="0" xr:uid="{3155CC29-CCAB-42C5-8B33-F5B873FE1365}">
      <text>
        <r>
          <rPr>
            <sz val="9"/>
            <color indexed="81"/>
            <rFont val="Tahoma"/>
            <family val="2"/>
          </rPr>
          <t>Solver found a solution. All constraints and optimality conditions are satisfied.</t>
        </r>
      </text>
    </comment>
    <comment ref="B126" authorId="0" shapeId="0" xr:uid="{9D4B1045-64DC-46F0-BD27-0EC35DDE4021}">
      <text>
        <r>
          <rPr>
            <sz val="9"/>
            <color indexed="81"/>
            <rFont val="Tahoma"/>
            <family val="2"/>
          </rPr>
          <t>Solver found an integer solution within tolerance. All constraints are satisfied.</t>
        </r>
      </text>
    </comment>
    <comment ref="C126" authorId="0" shapeId="0" xr:uid="{CB0C4A34-E545-4A73-AB27-834313BD6B5C}">
      <text>
        <r>
          <rPr>
            <sz val="9"/>
            <color indexed="81"/>
            <rFont val="Tahoma"/>
            <family val="2"/>
          </rPr>
          <t>Solver found an integer solution within tolerance. All constraints are satisfied.</t>
        </r>
      </text>
    </comment>
    <comment ref="D126" authorId="0" shapeId="0" xr:uid="{31D46BDE-61C8-4537-A1BB-EFED8335805B}">
      <text>
        <r>
          <rPr>
            <sz val="9"/>
            <color indexed="81"/>
            <rFont val="Tahoma"/>
            <family val="2"/>
          </rPr>
          <t>Solver found an integer solution within tolerance. All constraints are satisfied.</t>
        </r>
      </text>
    </comment>
    <comment ref="E126" authorId="0" shapeId="0" xr:uid="{1E08C278-E4B5-4791-8AB1-5946AC9BC2ED}">
      <text>
        <r>
          <rPr>
            <sz val="9"/>
            <color indexed="81"/>
            <rFont val="Tahoma"/>
            <family val="2"/>
          </rPr>
          <t>Solver found an integer solution within tolerance. All constraints are satisfied.</t>
        </r>
      </text>
    </comment>
    <comment ref="F126" authorId="0" shapeId="0" xr:uid="{238CFE6A-9FEF-461B-B90B-F1D641821E86}">
      <text>
        <r>
          <rPr>
            <sz val="9"/>
            <color indexed="81"/>
            <rFont val="Tahoma"/>
            <family val="2"/>
          </rPr>
          <t>Solver found a solution. All constraints and optimality conditions are satisfied.</t>
        </r>
      </text>
    </comment>
    <comment ref="G126" authorId="0" shapeId="0" xr:uid="{B2EF0496-419D-4257-AA54-1395EAC2D817}">
      <text>
        <r>
          <rPr>
            <sz val="9"/>
            <color indexed="81"/>
            <rFont val="Tahoma"/>
            <family val="2"/>
          </rPr>
          <t>Solver found a solution. All constraints and optimality conditions are satisfied.</t>
        </r>
      </text>
    </comment>
    <comment ref="H126" authorId="0" shapeId="0" xr:uid="{01B2B8ED-61E1-4621-943A-625D91E95609}">
      <text>
        <r>
          <rPr>
            <sz val="9"/>
            <color indexed="81"/>
            <rFont val="Tahoma"/>
            <family val="2"/>
          </rPr>
          <t>Solver found a solution. All constraints and optimality conditions are satisfied.</t>
        </r>
      </text>
    </comment>
    <comment ref="I126" authorId="0" shapeId="0" xr:uid="{928537BE-BD39-44FF-8C78-103BE9486F7C}">
      <text>
        <r>
          <rPr>
            <sz val="9"/>
            <color indexed="81"/>
            <rFont val="Tahoma"/>
            <family val="2"/>
          </rPr>
          <t>Solver found a solution. All constraints and optimality conditions are satisfied.</t>
        </r>
      </text>
    </comment>
    <comment ref="J126" authorId="0" shapeId="0" xr:uid="{12A8AC22-43E5-4673-BD93-B9AB540A41D4}">
      <text>
        <r>
          <rPr>
            <sz val="9"/>
            <color indexed="81"/>
            <rFont val="Tahoma"/>
            <family val="2"/>
          </rPr>
          <t>Solver found a solution. All constraints and optimality conditions are satisfied.</t>
        </r>
      </text>
    </comment>
    <comment ref="K126" authorId="0" shapeId="0" xr:uid="{C842B657-2992-45A9-AF3A-E5C442CFBF56}">
      <text>
        <r>
          <rPr>
            <sz val="9"/>
            <color indexed="81"/>
            <rFont val="Tahoma"/>
            <family val="2"/>
          </rPr>
          <t>Solver found a solution. All constraints and optimality conditions are satisfied.</t>
        </r>
      </text>
    </comment>
    <comment ref="L126" authorId="0" shapeId="0" xr:uid="{83BECD0A-6113-48BF-89B0-B9C5DF438343}">
      <text>
        <r>
          <rPr>
            <sz val="9"/>
            <color indexed="81"/>
            <rFont val="Tahoma"/>
            <family val="2"/>
          </rPr>
          <t>Solver found a solution. All constraints and optimality conditions are satisfied.</t>
        </r>
      </text>
    </comment>
    <comment ref="M126" authorId="0" shapeId="0" xr:uid="{413803B9-05ED-4B74-9CE5-18A4281EAD93}">
      <text>
        <r>
          <rPr>
            <sz val="9"/>
            <color indexed="81"/>
            <rFont val="Tahoma"/>
            <family val="2"/>
          </rPr>
          <t>Solver found a solution. All constraints and optimality conditions are satisfied.</t>
        </r>
      </text>
    </comment>
    <comment ref="N126" authorId="0" shapeId="0" xr:uid="{E0F7DCD8-ADF4-433E-90B3-350F3CCF627E}">
      <text>
        <r>
          <rPr>
            <sz val="9"/>
            <color indexed="81"/>
            <rFont val="Tahoma"/>
            <family val="2"/>
          </rPr>
          <t>Solver found a solution. All constraints and optimality conditions are satisfied.</t>
        </r>
      </text>
    </comment>
    <comment ref="O126" authorId="0" shapeId="0" xr:uid="{F4058B99-A4E3-4776-8C10-E1956FB85599}">
      <text>
        <r>
          <rPr>
            <sz val="9"/>
            <color indexed="81"/>
            <rFont val="Tahoma"/>
            <family val="2"/>
          </rPr>
          <t>Solver found a solution. All constraints and optimality conditions are satisfied.</t>
        </r>
      </text>
    </comment>
    <comment ref="P126" authorId="0" shapeId="0" xr:uid="{F6E80CB6-36A7-4B8C-996C-3A29EC7ED6FE}">
      <text>
        <r>
          <rPr>
            <sz val="9"/>
            <color indexed="81"/>
            <rFont val="Tahoma"/>
            <family val="2"/>
          </rPr>
          <t>Solver found a solution. All constraints and optimality conditions are satisfied.</t>
        </r>
      </text>
    </comment>
    <comment ref="Q126" authorId="0" shapeId="0" xr:uid="{BE509C83-5028-4B8B-AF8F-A64B3C3A5040}">
      <text>
        <r>
          <rPr>
            <sz val="9"/>
            <color indexed="81"/>
            <rFont val="Tahoma"/>
            <family val="2"/>
          </rPr>
          <t>Solver found a solution. All constraints and optimality conditions are satisfied.</t>
        </r>
      </text>
    </comment>
    <comment ref="R126" authorId="0" shapeId="0" xr:uid="{CCA7DC5D-AB97-4846-A4FC-5F68506A9BCE}">
      <text>
        <r>
          <rPr>
            <sz val="9"/>
            <color indexed="81"/>
            <rFont val="Tahoma"/>
            <family val="2"/>
          </rPr>
          <t>Solver found a solution. All constraints and optimality conditions are satisfied.</t>
        </r>
      </text>
    </comment>
    <comment ref="S126" authorId="0" shapeId="0" xr:uid="{C2E14015-021B-4B73-B6DD-0E7AA17EFAF5}">
      <text>
        <r>
          <rPr>
            <sz val="9"/>
            <color indexed="81"/>
            <rFont val="Tahoma"/>
            <family val="2"/>
          </rPr>
          <t>Solver found a solution. All constraints and optimality conditions are satisfied.</t>
        </r>
      </text>
    </comment>
    <comment ref="T126" authorId="0" shapeId="0" xr:uid="{CB93BDD3-9CD3-4FD4-A55D-68734F8B73C3}">
      <text>
        <r>
          <rPr>
            <sz val="9"/>
            <color indexed="81"/>
            <rFont val="Tahoma"/>
            <family val="2"/>
          </rPr>
          <t>Solver found a solution. All constraints and optimality conditions are satisfied.</t>
        </r>
      </text>
    </comment>
    <comment ref="U126" authorId="0" shapeId="0" xr:uid="{B3510EC8-8F01-42AD-BB6E-8658F07C0A4D}">
      <text>
        <r>
          <rPr>
            <sz val="9"/>
            <color indexed="81"/>
            <rFont val="Tahoma"/>
            <family val="2"/>
          </rPr>
          <t>Solver found a solution. All constraints and optimality conditions are satisfied.</t>
        </r>
      </text>
    </comment>
    <comment ref="V126" authorId="0" shapeId="0" xr:uid="{4F0CD16F-BCCB-4C3D-B319-A207479E6D87}">
      <text>
        <r>
          <rPr>
            <sz val="9"/>
            <color indexed="81"/>
            <rFont val="Tahoma"/>
            <family val="2"/>
          </rPr>
          <t>Solver found a solution. All constraints and optimality conditions are satisfied.</t>
        </r>
      </text>
    </comment>
    <comment ref="B127" authorId="0" shapeId="0" xr:uid="{BC878938-58A7-4BFA-896B-E85319752A80}">
      <text>
        <r>
          <rPr>
            <sz val="9"/>
            <color indexed="81"/>
            <rFont val="Tahoma"/>
            <family val="2"/>
          </rPr>
          <t>Solver found an integer solution within tolerance. All constraints are satisfied.</t>
        </r>
      </text>
    </comment>
    <comment ref="C127" authorId="0" shapeId="0" xr:uid="{F2133CC9-3ACF-4766-903F-028114CC3D6A}">
      <text>
        <r>
          <rPr>
            <sz val="9"/>
            <color indexed="81"/>
            <rFont val="Tahoma"/>
            <family val="2"/>
          </rPr>
          <t>Solver found an integer solution within tolerance. All constraints are satisfied.</t>
        </r>
      </text>
    </comment>
    <comment ref="D127" authorId="0" shapeId="0" xr:uid="{543E1116-32DE-4CE0-B21D-39B29B597ABB}">
      <text>
        <r>
          <rPr>
            <sz val="9"/>
            <color indexed="81"/>
            <rFont val="Tahoma"/>
            <family val="2"/>
          </rPr>
          <t>Solver found an integer solution within tolerance. All constraints are satisfied.</t>
        </r>
      </text>
    </comment>
    <comment ref="E127" authorId="0" shapeId="0" xr:uid="{DFACF3F5-99FB-4FAD-972D-6CA7D70B81AB}">
      <text>
        <r>
          <rPr>
            <sz val="9"/>
            <color indexed="81"/>
            <rFont val="Tahoma"/>
            <family val="2"/>
          </rPr>
          <t>Solver found an integer solution within tolerance. All constraints are satisfied.</t>
        </r>
      </text>
    </comment>
    <comment ref="F127" authorId="0" shapeId="0" xr:uid="{9F0A693C-1B48-4CCE-BF71-E1E9CF14A80F}">
      <text>
        <r>
          <rPr>
            <sz val="9"/>
            <color indexed="81"/>
            <rFont val="Tahoma"/>
            <family val="2"/>
          </rPr>
          <t>Solver found a solution. All constraints and optimality conditions are satisfied.</t>
        </r>
      </text>
    </comment>
    <comment ref="G127" authorId="0" shapeId="0" xr:uid="{EF2EE14D-D216-4D83-943F-20F11C827F88}">
      <text>
        <r>
          <rPr>
            <sz val="9"/>
            <color indexed="81"/>
            <rFont val="Tahoma"/>
            <family val="2"/>
          </rPr>
          <t>Solver found a solution. All constraints and optimality conditions are satisfied.</t>
        </r>
      </text>
    </comment>
    <comment ref="H127" authorId="0" shapeId="0" xr:uid="{84B2D55B-3641-4250-8858-A0A4A455C31C}">
      <text>
        <r>
          <rPr>
            <sz val="9"/>
            <color indexed="81"/>
            <rFont val="Tahoma"/>
            <family val="2"/>
          </rPr>
          <t>Solver found a solution. All constraints and optimality conditions are satisfied.</t>
        </r>
      </text>
    </comment>
    <comment ref="I127" authorId="0" shapeId="0" xr:uid="{751FCF71-9DE0-4832-B563-22E71215727A}">
      <text>
        <r>
          <rPr>
            <sz val="9"/>
            <color indexed="81"/>
            <rFont val="Tahoma"/>
            <family val="2"/>
          </rPr>
          <t>Solver found a solution. All constraints and optimality conditions are satisfied.</t>
        </r>
      </text>
    </comment>
    <comment ref="J127" authorId="0" shapeId="0" xr:uid="{C98F03E1-C82B-4338-B506-7A5E5793683D}">
      <text>
        <r>
          <rPr>
            <sz val="9"/>
            <color indexed="81"/>
            <rFont val="Tahoma"/>
            <family val="2"/>
          </rPr>
          <t>Solver found a solution. All constraints and optimality conditions are satisfied.</t>
        </r>
      </text>
    </comment>
    <comment ref="K127" authorId="0" shapeId="0" xr:uid="{1795A6B5-08DB-45FE-9103-4FB244435A8E}">
      <text>
        <r>
          <rPr>
            <sz val="9"/>
            <color indexed="81"/>
            <rFont val="Tahoma"/>
            <family val="2"/>
          </rPr>
          <t>Solver found a solution. All constraints and optimality conditions are satisfied.</t>
        </r>
      </text>
    </comment>
    <comment ref="L127" authorId="0" shapeId="0" xr:uid="{20AC4693-AE60-48CF-95A1-665545AEE939}">
      <text>
        <r>
          <rPr>
            <sz val="9"/>
            <color indexed="81"/>
            <rFont val="Tahoma"/>
            <family val="2"/>
          </rPr>
          <t>Solver found a solution. All constraints and optimality conditions are satisfied.</t>
        </r>
      </text>
    </comment>
    <comment ref="M127" authorId="0" shapeId="0" xr:uid="{92EDFDBD-534A-472D-A40C-485854CA07CE}">
      <text>
        <r>
          <rPr>
            <sz val="9"/>
            <color indexed="81"/>
            <rFont val="Tahoma"/>
            <family val="2"/>
          </rPr>
          <t>Solver found a solution. All constraints and optimality conditions are satisfied.</t>
        </r>
      </text>
    </comment>
    <comment ref="N127" authorId="0" shapeId="0" xr:uid="{79A196BF-61C4-4D5C-91B3-CAB09EB6FDDB}">
      <text>
        <r>
          <rPr>
            <sz val="9"/>
            <color indexed="81"/>
            <rFont val="Tahoma"/>
            <family val="2"/>
          </rPr>
          <t>Solver found a solution. All constraints and optimality conditions are satisfied.</t>
        </r>
      </text>
    </comment>
    <comment ref="O127" authorId="0" shapeId="0" xr:uid="{63001FAA-4066-4B5E-992B-31C587D8EFB3}">
      <text>
        <r>
          <rPr>
            <sz val="9"/>
            <color indexed="81"/>
            <rFont val="Tahoma"/>
            <family val="2"/>
          </rPr>
          <t>Solver found a solution. All constraints and optimality conditions are satisfied.</t>
        </r>
      </text>
    </comment>
    <comment ref="P127" authorId="0" shapeId="0" xr:uid="{9E460D2C-3CE8-482C-9745-D04ADF304C28}">
      <text>
        <r>
          <rPr>
            <sz val="9"/>
            <color indexed="81"/>
            <rFont val="Tahoma"/>
            <family val="2"/>
          </rPr>
          <t>Solver found a solution. All constraints and optimality conditions are satisfied.</t>
        </r>
      </text>
    </comment>
    <comment ref="Q127" authorId="0" shapeId="0" xr:uid="{D028E198-BDB7-4997-8F1C-64D0E2979408}">
      <text>
        <r>
          <rPr>
            <sz val="9"/>
            <color indexed="81"/>
            <rFont val="Tahoma"/>
            <family val="2"/>
          </rPr>
          <t>Solver found a solution. All constraints and optimality conditions are satisfied.</t>
        </r>
      </text>
    </comment>
    <comment ref="R127" authorId="0" shapeId="0" xr:uid="{A3AABF52-0EF7-40CF-AF7C-CE48376632D2}">
      <text>
        <r>
          <rPr>
            <sz val="9"/>
            <color indexed="81"/>
            <rFont val="Tahoma"/>
            <family val="2"/>
          </rPr>
          <t>Solver found a solution. All constraints and optimality conditions are satisfied.</t>
        </r>
      </text>
    </comment>
    <comment ref="S127" authorId="0" shapeId="0" xr:uid="{BE33A152-561A-4F31-B73D-4B0AAD13596B}">
      <text>
        <r>
          <rPr>
            <sz val="9"/>
            <color indexed="81"/>
            <rFont val="Tahoma"/>
            <family val="2"/>
          </rPr>
          <t>Solver found a solution. All constraints and optimality conditions are satisfied.</t>
        </r>
      </text>
    </comment>
    <comment ref="T127" authorId="0" shapeId="0" xr:uid="{3C24DED2-E526-4EB5-AABD-6F2ED8BD4DE3}">
      <text>
        <r>
          <rPr>
            <sz val="9"/>
            <color indexed="81"/>
            <rFont val="Tahoma"/>
            <family val="2"/>
          </rPr>
          <t>Solver found a solution. All constraints and optimality conditions are satisfied.</t>
        </r>
      </text>
    </comment>
    <comment ref="U127" authorId="0" shapeId="0" xr:uid="{3FC6117B-4F1C-4883-B31F-2136E5C9F4E5}">
      <text>
        <r>
          <rPr>
            <sz val="9"/>
            <color indexed="81"/>
            <rFont val="Tahoma"/>
            <family val="2"/>
          </rPr>
          <t>Solver found a solution. All constraints and optimality conditions are satisfied.</t>
        </r>
      </text>
    </comment>
    <comment ref="V127" authorId="0" shapeId="0" xr:uid="{BEA15993-BC4C-4726-A42C-E2E45C4818BC}">
      <text>
        <r>
          <rPr>
            <sz val="9"/>
            <color indexed="81"/>
            <rFont val="Tahoma"/>
            <family val="2"/>
          </rPr>
          <t>Solver found a solution. All constraints and optimality conditions are satisfied.</t>
        </r>
      </text>
    </comment>
    <comment ref="B128" authorId="0" shapeId="0" xr:uid="{164106D5-9A52-41A5-AC85-4B4D0CC9523D}">
      <text>
        <r>
          <rPr>
            <sz val="9"/>
            <color indexed="81"/>
            <rFont val="Tahoma"/>
            <family val="2"/>
          </rPr>
          <t>Solver found an integer solution within tolerance. All constraints are satisfied.</t>
        </r>
      </text>
    </comment>
    <comment ref="C128" authorId="0" shapeId="0" xr:uid="{E96529C3-95A0-4270-A6C7-9EBE8DC6081D}">
      <text>
        <r>
          <rPr>
            <sz val="9"/>
            <color indexed="81"/>
            <rFont val="Tahoma"/>
            <family val="2"/>
          </rPr>
          <t>Solver found an integer solution within tolerance. All constraints are satisfied.</t>
        </r>
      </text>
    </comment>
    <comment ref="D128" authorId="0" shapeId="0" xr:uid="{46928DC8-5545-474D-B77F-A724550AB22D}">
      <text>
        <r>
          <rPr>
            <sz val="9"/>
            <color indexed="81"/>
            <rFont val="Tahoma"/>
            <family val="2"/>
          </rPr>
          <t>Solver found an integer solution within tolerance. All constraints are satisfied.</t>
        </r>
      </text>
    </comment>
    <comment ref="E128" authorId="0" shapeId="0" xr:uid="{F089BD5D-07A9-492F-A0B5-C4B3CB06D1A9}">
      <text>
        <r>
          <rPr>
            <sz val="9"/>
            <color indexed="81"/>
            <rFont val="Tahoma"/>
            <family val="2"/>
          </rPr>
          <t>Solver found an integer solution within tolerance. All constraints are satisfied.</t>
        </r>
      </text>
    </comment>
    <comment ref="F128" authorId="0" shapeId="0" xr:uid="{3BE2DA15-5C6C-477A-ABF9-D472F09EECCC}">
      <text>
        <r>
          <rPr>
            <sz val="9"/>
            <color indexed="81"/>
            <rFont val="Tahoma"/>
            <family val="2"/>
          </rPr>
          <t>Solver found a solution. All constraints and optimality conditions are satisfied.</t>
        </r>
      </text>
    </comment>
    <comment ref="G128" authorId="0" shapeId="0" xr:uid="{F34E8306-2D6D-4946-9DAC-C8EBFCE2D648}">
      <text>
        <r>
          <rPr>
            <sz val="9"/>
            <color indexed="81"/>
            <rFont val="Tahoma"/>
            <family val="2"/>
          </rPr>
          <t>Solver found a solution. All constraints and optimality conditions are satisfied.</t>
        </r>
      </text>
    </comment>
    <comment ref="H128" authorId="0" shapeId="0" xr:uid="{04B32F95-8846-44A9-8EEB-AE217FEDA293}">
      <text>
        <r>
          <rPr>
            <sz val="9"/>
            <color indexed="81"/>
            <rFont val="Tahoma"/>
            <family val="2"/>
          </rPr>
          <t>Solver found a solution. All constraints and optimality conditions are satisfied.</t>
        </r>
      </text>
    </comment>
    <comment ref="I128" authorId="0" shapeId="0" xr:uid="{412E3158-8797-4A33-AE77-273180B188EC}">
      <text>
        <r>
          <rPr>
            <sz val="9"/>
            <color indexed="81"/>
            <rFont val="Tahoma"/>
            <family val="2"/>
          </rPr>
          <t>Solver found a solution. All constraints and optimality conditions are satisfied.</t>
        </r>
      </text>
    </comment>
    <comment ref="J128" authorId="0" shapeId="0" xr:uid="{2C06CB51-F37E-42C6-A8D6-25B62130832C}">
      <text>
        <r>
          <rPr>
            <sz val="9"/>
            <color indexed="81"/>
            <rFont val="Tahoma"/>
            <family val="2"/>
          </rPr>
          <t>Solver found a solution. All constraints and optimality conditions are satisfied.</t>
        </r>
      </text>
    </comment>
    <comment ref="K128" authorId="0" shapeId="0" xr:uid="{2ED681FB-CE8F-4DC6-8A2A-95C0A15FB9FC}">
      <text>
        <r>
          <rPr>
            <sz val="9"/>
            <color indexed="81"/>
            <rFont val="Tahoma"/>
            <family val="2"/>
          </rPr>
          <t>Solver found a solution. All constraints and optimality conditions are satisfied.</t>
        </r>
      </text>
    </comment>
    <comment ref="L128" authorId="0" shapeId="0" xr:uid="{1CC38AA6-D627-4CC5-AE96-5A5F5ABC9893}">
      <text>
        <r>
          <rPr>
            <sz val="9"/>
            <color indexed="81"/>
            <rFont val="Tahoma"/>
            <family val="2"/>
          </rPr>
          <t>Solver found a solution. All constraints and optimality conditions are satisfied.</t>
        </r>
      </text>
    </comment>
    <comment ref="M128" authorId="0" shapeId="0" xr:uid="{CF3D5298-1D84-4495-92B2-FB92C1F2CCFE}">
      <text>
        <r>
          <rPr>
            <sz val="9"/>
            <color indexed="81"/>
            <rFont val="Tahoma"/>
            <family val="2"/>
          </rPr>
          <t>Solver found a solution. All constraints and optimality conditions are satisfied.</t>
        </r>
      </text>
    </comment>
    <comment ref="N128" authorId="0" shapeId="0" xr:uid="{D3A25446-67B7-4685-8596-D30966325062}">
      <text>
        <r>
          <rPr>
            <sz val="9"/>
            <color indexed="81"/>
            <rFont val="Tahoma"/>
            <family val="2"/>
          </rPr>
          <t>Solver found a solution. All constraints and optimality conditions are satisfied.</t>
        </r>
      </text>
    </comment>
    <comment ref="O128" authorId="0" shapeId="0" xr:uid="{6E90096D-0800-4C4E-90E4-27E930FBC48C}">
      <text>
        <r>
          <rPr>
            <sz val="9"/>
            <color indexed="81"/>
            <rFont val="Tahoma"/>
            <family val="2"/>
          </rPr>
          <t>Solver found a solution. All constraints and optimality conditions are satisfied.</t>
        </r>
      </text>
    </comment>
    <comment ref="P128" authorId="0" shapeId="0" xr:uid="{C2965219-66FB-4826-B92E-4B4D2A07025D}">
      <text>
        <r>
          <rPr>
            <sz val="9"/>
            <color indexed="81"/>
            <rFont val="Tahoma"/>
            <family val="2"/>
          </rPr>
          <t>Solver found a solution. All constraints and optimality conditions are satisfied.</t>
        </r>
      </text>
    </comment>
    <comment ref="Q128" authorId="0" shapeId="0" xr:uid="{CE120D4D-7C03-4DDF-82AD-248AEEB60159}">
      <text>
        <r>
          <rPr>
            <sz val="9"/>
            <color indexed="81"/>
            <rFont val="Tahoma"/>
            <family val="2"/>
          </rPr>
          <t>Solver found a solution. All constraints and optimality conditions are satisfied.</t>
        </r>
      </text>
    </comment>
    <comment ref="R128" authorId="0" shapeId="0" xr:uid="{40F46DC7-979D-4E0C-8984-1C3C00D8D2F7}">
      <text>
        <r>
          <rPr>
            <sz val="9"/>
            <color indexed="81"/>
            <rFont val="Tahoma"/>
            <family val="2"/>
          </rPr>
          <t>Solver found a solution. All constraints and optimality conditions are satisfied.</t>
        </r>
      </text>
    </comment>
    <comment ref="S128" authorId="0" shapeId="0" xr:uid="{E4F5FEC1-26A4-4129-AF29-8A64C25C4A54}">
      <text>
        <r>
          <rPr>
            <sz val="9"/>
            <color indexed="81"/>
            <rFont val="Tahoma"/>
            <family val="2"/>
          </rPr>
          <t>Solver found a solution. All constraints and optimality conditions are satisfied.</t>
        </r>
      </text>
    </comment>
    <comment ref="T128" authorId="0" shapeId="0" xr:uid="{68B64E9C-0878-4318-9868-44395A56484F}">
      <text>
        <r>
          <rPr>
            <sz val="9"/>
            <color indexed="81"/>
            <rFont val="Tahoma"/>
            <family val="2"/>
          </rPr>
          <t>Solver found a solution. All constraints and optimality conditions are satisfied.</t>
        </r>
      </text>
    </comment>
    <comment ref="U128" authorId="0" shapeId="0" xr:uid="{6DC7D639-9C96-49C7-9F90-61E597768EEE}">
      <text>
        <r>
          <rPr>
            <sz val="9"/>
            <color indexed="81"/>
            <rFont val="Tahoma"/>
            <family val="2"/>
          </rPr>
          <t>Solver found a solution. All constraints and optimality conditions are satisfied.</t>
        </r>
      </text>
    </comment>
    <comment ref="V128" authorId="0" shapeId="0" xr:uid="{28A3B9AC-A3DB-449B-95C2-6A3E12EF435B}">
      <text>
        <r>
          <rPr>
            <sz val="9"/>
            <color indexed="81"/>
            <rFont val="Tahoma"/>
            <family val="2"/>
          </rPr>
          <t>Solver found a solution. All constraints and optimality conditions are satisfied.</t>
        </r>
      </text>
    </comment>
    <comment ref="B129" authorId="0" shapeId="0" xr:uid="{95D6D020-7331-4D10-A56E-D91D84D8E695}">
      <text>
        <r>
          <rPr>
            <sz val="9"/>
            <color indexed="81"/>
            <rFont val="Tahoma"/>
            <family val="2"/>
          </rPr>
          <t>Solver found an integer solution within tolerance. All constraints are satisfied.</t>
        </r>
      </text>
    </comment>
    <comment ref="C129" authorId="0" shapeId="0" xr:uid="{3BF1F30B-E3DD-4E8D-8280-B96480C7E346}">
      <text>
        <r>
          <rPr>
            <sz val="9"/>
            <color indexed="81"/>
            <rFont val="Tahoma"/>
            <family val="2"/>
          </rPr>
          <t>Solver found an integer solution within tolerance. All constraints are satisfied.</t>
        </r>
      </text>
    </comment>
    <comment ref="D129" authorId="0" shapeId="0" xr:uid="{307B197F-92D9-4289-9BC1-BACA5393C9F5}">
      <text>
        <r>
          <rPr>
            <sz val="9"/>
            <color indexed="81"/>
            <rFont val="Tahoma"/>
            <family val="2"/>
          </rPr>
          <t>Solver found an integer solution within tolerance. All constraints are satisfied.</t>
        </r>
      </text>
    </comment>
    <comment ref="E129" authorId="0" shapeId="0" xr:uid="{0C509B7A-51B3-409B-932D-1C41E2F7BDB3}">
      <text>
        <r>
          <rPr>
            <sz val="9"/>
            <color indexed="81"/>
            <rFont val="Tahoma"/>
            <family val="2"/>
          </rPr>
          <t>Solver found an integer solution within tolerance. All constraints are satisfied.</t>
        </r>
      </text>
    </comment>
    <comment ref="F129" authorId="0" shapeId="0" xr:uid="{149CA742-66D1-4EB3-BB1E-4E5BBF791392}">
      <text>
        <r>
          <rPr>
            <sz val="9"/>
            <color indexed="81"/>
            <rFont val="Tahoma"/>
            <family val="2"/>
          </rPr>
          <t>Solver found a solution. All constraints and optimality conditions are satisfied.</t>
        </r>
      </text>
    </comment>
    <comment ref="G129" authorId="0" shapeId="0" xr:uid="{A31D894E-82CF-4E8D-AC2A-02F3A105985A}">
      <text>
        <r>
          <rPr>
            <sz val="9"/>
            <color indexed="81"/>
            <rFont val="Tahoma"/>
            <family val="2"/>
          </rPr>
          <t>Solver found a solution. All constraints and optimality conditions are satisfied.</t>
        </r>
      </text>
    </comment>
    <comment ref="H129" authorId="0" shapeId="0" xr:uid="{47BA3AE6-3C05-46AD-BACA-7705CCC4B192}">
      <text>
        <r>
          <rPr>
            <sz val="9"/>
            <color indexed="81"/>
            <rFont val="Tahoma"/>
            <family val="2"/>
          </rPr>
          <t>Solver found a solution. All constraints and optimality conditions are satisfied.</t>
        </r>
      </text>
    </comment>
    <comment ref="I129" authorId="0" shapeId="0" xr:uid="{0E3AB3C1-BE0F-4973-9EA9-90A791605CF2}">
      <text>
        <r>
          <rPr>
            <sz val="9"/>
            <color indexed="81"/>
            <rFont val="Tahoma"/>
            <family val="2"/>
          </rPr>
          <t>Solver found a solution. All constraints and optimality conditions are satisfied.</t>
        </r>
      </text>
    </comment>
    <comment ref="J129" authorId="0" shapeId="0" xr:uid="{40C72CCF-5E37-488A-8825-4A1FA8800E80}">
      <text>
        <r>
          <rPr>
            <sz val="9"/>
            <color indexed="81"/>
            <rFont val="Tahoma"/>
            <family val="2"/>
          </rPr>
          <t>Solver found a solution. All constraints and optimality conditions are satisfied.</t>
        </r>
      </text>
    </comment>
    <comment ref="K129" authorId="0" shapeId="0" xr:uid="{8A631587-8BEF-4A4C-B40B-F478E9402D97}">
      <text>
        <r>
          <rPr>
            <sz val="9"/>
            <color indexed="81"/>
            <rFont val="Tahoma"/>
            <family val="2"/>
          </rPr>
          <t>Solver found a solution. All constraints and optimality conditions are satisfied.</t>
        </r>
      </text>
    </comment>
    <comment ref="L129" authorId="0" shapeId="0" xr:uid="{04819BBE-9835-42FD-8E93-3AE0794F942D}">
      <text>
        <r>
          <rPr>
            <sz val="9"/>
            <color indexed="81"/>
            <rFont val="Tahoma"/>
            <family val="2"/>
          </rPr>
          <t>Solver found a solution. All constraints and optimality conditions are satisfied.</t>
        </r>
      </text>
    </comment>
    <comment ref="M129" authorId="0" shapeId="0" xr:uid="{8D8B8F31-6CB1-4390-B057-9F5C5E31A745}">
      <text>
        <r>
          <rPr>
            <sz val="9"/>
            <color indexed="81"/>
            <rFont val="Tahoma"/>
            <family val="2"/>
          </rPr>
          <t>Solver found a solution. All constraints and optimality conditions are satisfied.</t>
        </r>
      </text>
    </comment>
    <comment ref="N129" authorId="0" shapeId="0" xr:uid="{5EB00466-73B6-4CAB-8014-7479F89EE157}">
      <text>
        <r>
          <rPr>
            <sz val="9"/>
            <color indexed="81"/>
            <rFont val="Tahoma"/>
            <family val="2"/>
          </rPr>
          <t>Solver found a solution. All constraints and optimality conditions are satisfied.</t>
        </r>
      </text>
    </comment>
    <comment ref="O129" authorId="0" shapeId="0" xr:uid="{7AACA0C3-2FD4-4FF1-8FAE-9B072E239E24}">
      <text>
        <r>
          <rPr>
            <sz val="9"/>
            <color indexed="81"/>
            <rFont val="Tahoma"/>
            <family val="2"/>
          </rPr>
          <t>Solver found a solution. All constraints and optimality conditions are satisfied.</t>
        </r>
      </text>
    </comment>
    <comment ref="P129" authorId="0" shapeId="0" xr:uid="{32449626-C40D-48C3-8C30-891B6980B433}">
      <text>
        <r>
          <rPr>
            <sz val="9"/>
            <color indexed="81"/>
            <rFont val="Tahoma"/>
            <family val="2"/>
          </rPr>
          <t>Solver found a solution. All constraints and optimality conditions are satisfied.</t>
        </r>
      </text>
    </comment>
    <comment ref="Q129" authorId="0" shapeId="0" xr:uid="{9CAB1CD8-375E-4B6B-8311-03EC4C3FC5F0}">
      <text>
        <r>
          <rPr>
            <sz val="9"/>
            <color indexed="81"/>
            <rFont val="Tahoma"/>
            <family val="2"/>
          </rPr>
          <t>Solver found a solution. All constraints and optimality conditions are satisfied.</t>
        </r>
      </text>
    </comment>
    <comment ref="R129" authorId="0" shapeId="0" xr:uid="{67078795-D42C-432D-9126-652F782BAF9A}">
      <text>
        <r>
          <rPr>
            <sz val="9"/>
            <color indexed="81"/>
            <rFont val="Tahoma"/>
            <family val="2"/>
          </rPr>
          <t>Solver found a solution. All constraints and optimality conditions are satisfied.</t>
        </r>
      </text>
    </comment>
    <comment ref="S129" authorId="0" shapeId="0" xr:uid="{C6513387-9C88-43E4-8DE5-3499F8945E42}">
      <text>
        <r>
          <rPr>
            <sz val="9"/>
            <color indexed="81"/>
            <rFont val="Tahoma"/>
            <family val="2"/>
          </rPr>
          <t>Solver found a solution. All constraints and optimality conditions are satisfied.</t>
        </r>
      </text>
    </comment>
    <comment ref="T129" authorId="0" shapeId="0" xr:uid="{D36FC2A8-89CB-42EA-9D83-03CE055CF5FF}">
      <text>
        <r>
          <rPr>
            <sz val="9"/>
            <color indexed="81"/>
            <rFont val="Tahoma"/>
            <family val="2"/>
          </rPr>
          <t>Solver found a solution. All constraints and optimality conditions are satisfied.</t>
        </r>
      </text>
    </comment>
    <comment ref="U129" authorId="0" shapeId="0" xr:uid="{2F3ABE76-B63A-4109-B267-85F721C696D1}">
      <text>
        <r>
          <rPr>
            <sz val="9"/>
            <color indexed="81"/>
            <rFont val="Tahoma"/>
            <family val="2"/>
          </rPr>
          <t>Solver found a solution. All constraints and optimality conditions are satisfied.</t>
        </r>
      </text>
    </comment>
    <comment ref="V129" authorId="0" shapeId="0" xr:uid="{39A48016-4266-467B-B36A-2F024E5FA2C5}">
      <text>
        <r>
          <rPr>
            <sz val="9"/>
            <color indexed="81"/>
            <rFont val="Tahoma"/>
            <family val="2"/>
          </rPr>
          <t>Solver found a solution. All constraints and optimality conditions are satisfied.</t>
        </r>
      </text>
    </comment>
    <comment ref="B130" authorId="0" shapeId="0" xr:uid="{7F7B6B3E-89E0-4E9A-9CBC-8ED60D4EF109}">
      <text>
        <r>
          <rPr>
            <sz val="9"/>
            <color indexed="81"/>
            <rFont val="Tahoma"/>
            <family val="2"/>
          </rPr>
          <t>Solver found an integer solution within tolerance. All constraints are satisfied.</t>
        </r>
      </text>
    </comment>
    <comment ref="C130" authorId="0" shapeId="0" xr:uid="{BDEA6BE4-D77F-463E-A310-775CE7CF6E2A}">
      <text>
        <r>
          <rPr>
            <sz val="9"/>
            <color indexed="81"/>
            <rFont val="Tahoma"/>
            <family val="2"/>
          </rPr>
          <t>Solver found an integer solution within tolerance. All constraints are satisfied.</t>
        </r>
      </text>
    </comment>
    <comment ref="D130" authorId="0" shapeId="0" xr:uid="{9EE45AED-7814-4232-B345-62DB1A38163C}">
      <text>
        <r>
          <rPr>
            <sz val="9"/>
            <color indexed="81"/>
            <rFont val="Tahoma"/>
            <family val="2"/>
          </rPr>
          <t>Solver found an integer solution within tolerance. All constraints are satisfied.</t>
        </r>
      </text>
    </comment>
    <comment ref="E130" authorId="0" shapeId="0" xr:uid="{06C5B4B5-5C94-4AB1-93D1-9A916B07A940}">
      <text>
        <r>
          <rPr>
            <sz val="9"/>
            <color indexed="81"/>
            <rFont val="Tahoma"/>
            <family val="2"/>
          </rPr>
          <t>Solver found an integer solution within tolerance. All constraints are satisfied.</t>
        </r>
      </text>
    </comment>
    <comment ref="F130" authorId="0" shapeId="0" xr:uid="{7091B730-C445-4313-89F7-593A555920FC}">
      <text>
        <r>
          <rPr>
            <sz val="9"/>
            <color indexed="81"/>
            <rFont val="Tahoma"/>
            <family val="2"/>
          </rPr>
          <t>Solver found a solution. All constraints and optimality conditions are satisfied.</t>
        </r>
      </text>
    </comment>
    <comment ref="G130" authorId="0" shapeId="0" xr:uid="{DFC77D7F-8E68-4C4A-A151-672079AC7867}">
      <text>
        <r>
          <rPr>
            <sz val="9"/>
            <color indexed="81"/>
            <rFont val="Tahoma"/>
            <family val="2"/>
          </rPr>
          <t>Solver found a solution. All constraints and optimality conditions are satisfied.</t>
        </r>
      </text>
    </comment>
    <comment ref="H130" authorId="0" shapeId="0" xr:uid="{BB6B1309-3D4F-4D16-918D-B77C413BDCDE}">
      <text>
        <r>
          <rPr>
            <sz val="9"/>
            <color indexed="81"/>
            <rFont val="Tahoma"/>
            <family val="2"/>
          </rPr>
          <t>Solver found a solution. All constraints and optimality conditions are satisfied.</t>
        </r>
      </text>
    </comment>
    <comment ref="I130" authorId="0" shapeId="0" xr:uid="{8227CD74-2C2E-4548-9982-71FCF836D6DA}">
      <text>
        <r>
          <rPr>
            <sz val="9"/>
            <color indexed="81"/>
            <rFont val="Tahoma"/>
            <family val="2"/>
          </rPr>
          <t>Solver found a solution. All constraints and optimality conditions are satisfied.</t>
        </r>
      </text>
    </comment>
    <comment ref="J130" authorId="0" shapeId="0" xr:uid="{FBFA2593-0EA4-4EDD-9352-E29A5151B919}">
      <text>
        <r>
          <rPr>
            <sz val="9"/>
            <color indexed="81"/>
            <rFont val="Tahoma"/>
            <family val="2"/>
          </rPr>
          <t>Solver found a solution. All constraints and optimality conditions are satisfied.</t>
        </r>
      </text>
    </comment>
    <comment ref="K130" authorId="0" shapeId="0" xr:uid="{57C331B1-035F-4813-8F2C-84546AA71393}">
      <text>
        <r>
          <rPr>
            <sz val="9"/>
            <color indexed="81"/>
            <rFont val="Tahoma"/>
            <family val="2"/>
          </rPr>
          <t>Solver found a solution. All constraints and optimality conditions are satisfied.</t>
        </r>
      </text>
    </comment>
    <comment ref="L130" authorId="0" shapeId="0" xr:uid="{1ED23D00-1AFC-482E-9D7E-2D81A7742C15}">
      <text>
        <r>
          <rPr>
            <sz val="9"/>
            <color indexed="81"/>
            <rFont val="Tahoma"/>
            <family val="2"/>
          </rPr>
          <t>Solver found a solution. All constraints and optimality conditions are satisfied.</t>
        </r>
      </text>
    </comment>
    <comment ref="M130" authorId="0" shapeId="0" xr:uid="{07D197B1-9874-4998-B9A2-86184D1C2662}">
      <text>
        <r>
          <rPr>
            <sz val="9"/>
            <color indexed="81"/>
            <rFont val="Tahoma"/>
            <family val="2"/>
          </rPr>
          <t>Solver found a solution. All constraints and optimality conditions are satisfied.</t>
        </r>
      </text>
    </comment>
    <comment ref="N130" authorId="0" shapeId="0" xr:uid="{25B19CC0-0BF9-4BEE-8B2A-09D6C87B0DBE}">
      <text>
        <r>
          <rPr>
            <sz val="9"/>
            <color indexed="81"/>
            <rFont val="Tahoma"/>
            <family val="2"/>
          </rPr>
          <t>Solver found a solution. All constraints and optimality conditions are satisfied.</t>
        </r>
      </text>
    </comment>
    <comment ref="O130" authorId="0" shapeId="0" xr:uid="{587D62F7-CE35-4153-83C4-EB811A109077}">
      <text>
        <r>
          <rPr>
            <sz val="9"/>
            <color indexed="81"/>
            <rFont val="Tahoma"/>
            <family val="2"/>
          </rPr>
          <t>Solver found a solution. All constraints and optimality conditions are satisfied.</t>
        </r>
      </text>
    </comment>
    <comment ref="P130" authorId="0" shapeId="0" xr:uid="{5E2FD5C9-71D2-49B6-A67A-947A105F0CED}">
      <text>
        <r>
          <rPr>
            <sz val="9"/>
            <color indexed="81"/>
            <rFont val="Tahoma"/>
            <family val="2"/>
          </rPr>
          <t>Solver found a solution. All constraints and optimality conditions are satisfied.</t>
        </r>
      </text>
    </comment>
    <comment ref="Q130" authorId="0" shapeId="0" xr:uid="{70145CA4-6B34-4707-88AE-CF83489580D9}">
      <text>
        <r>
          <rPr>
            <sz val="9"/>
            <color indexed="81"/>
            <rFont val="Tahoma"/>
            <family val="2"/>
          </rPr>
          <t>Solver found a solution. All constraints and optimality conditions are satisfied.</t>
        </r>
      </text>
    </comment>
    <comment ref="R130" authorId="0" shapeId="0" xr:uid="{9E0D0EC5-F929-436A-9EE1-A80EDEE16D79}">
      <text>
        <r>
          <rPr>
            <sz val="9"/>
            <color indexed="81"/>
            <rFont val="Tahoma"/>
            <family val="2"/>
          </rPr>
          <t>Solver found a solution. All constraints and optimality conditions are satisfied.</t>
        </r>
      </text>
    </comment>
    <comment ref="S130" authorId="0" shapeId="0" xr:uid="{54445587-EC39-4277-9E50-B424A34249B3}">
      <text>
        <r>
          <rPr>
            <sz val="9"/>
            <color indexed="81"/>
            <rFont val="Tahoma"/>
            <family val="2"/>
          </rPr>
          <t>Solver found a solution. All constraints and optimality conditions are satisfied.</t>
        </r>
      </text>
    </comment>
    <comment ref="T130" authorId="0" shapeId="0" xr:uid="{CD33D0C7-46EE-49C2-9863-A85784722129}">
      <text>
        <r>
          <rPr>
            <sz val="9"/>
            <color indexed="81"/>
            <rFont val="Tahoma"/>
            <family val="2"/>
          </rPr>
          <t>Solver found a solution. All constraints and optimality conditions are satisfied.</t>
        </r>
      </text>
    </comment>
    <comment ref="U130" authorId="0" shapeId="0" xr:uid="{78C3A0A6-5A4C-4F7C-A91A-31498509C233}">
      <text>
        <r>
          <rPr>
            <sz val="9"/>
            <color indexed="81"/>
            <rFont val="Tahoma"/>
            <family val="2"/>
          </rPr>
          <t>Solver found a solution. All constraints and optimality conditions are satisfied.</t>
        </r>
      </text>
    </comment>
    <comment ref="V130" authorId="0" shapeId="0" xr:uid="{3A1111ED-EA4B-4254-B464-B5CAA08B9A4B}">
      <text>
        <r>
          <rPr>
            <sz val="9"/>
            <color indexed="81"/>
            <rFont val="Tahoma"/>
            <family val="2"/>
          </rPr>
          <t>Solver found a solution. All constraints and optimality conditions are satisfied.</t>
        </r>
      </text>
    </comment>
    <comment ref="B131" authorId="0" shapeId="0" xr:uid="{A7CC4893-0990-450F-BA37-8B03185C9C70}">
      <text>
        <r>
          <rPr>
            <sz val="9"/>
            <color indexed="81"/>
            <rFont val="Tahoma"/>
            <family val="2"/>
          </rPr>
          <t>Solver found an integer solution within tolerance. All constraints are satisfied.</t>
        </r>
      </text>
    </comment>
    <comment ref="C131" authorId="0" shapeId="0" xr:uid="{7BC3E7BB-B844-4BBC-A8CC-B45EBE6EC462}">
      <text>
        <r>
          <rPr>
            <sz val="9"/>
            <color indexed="81"/>
            <rFont val="Tahoma"/>
            <family val="2"/>
          </rPr>
          <t>Solver found an integer solution within tolerance. All constraints are satisfied.</t>
        </r>
      </text>
    </comment>
    <comment ref="D131" authorId="0" shapeId="0" xr:uid="{69CA9138-5186-436E-B75B-45B8BA96243B}">
      <text>
        <r>
          <rPr>
            <sz val="9"/>
            <color indexed="81"/>
            <rFont val="Tahoma"/>
            <family val="2"/>
          </rPr>
          <t>Solver found an integer solution within tolerance. All constraints are satisfied.</t>
        </r>
      </text>
    </comment>
    <comment ref="E131" authorId="0" shapeId="0" xr:uid="{757C9D04-6D9B-4274-8B33-BE28A43C4947}">
      <text>
        <r>
          <rPr>
            <sz val="9"/>
            <color indexed="81"/>
            <rFont val="Tahoma"/>
            <family val="2"/>
          </rPr>
          <t>Solver found an integer solution within tolerance. All constraints are satisfied.</t>
        </r>
      </text>
    </comment>
    <comment ref="F131" authorId="0" shapeId="0" xr:uid="{887DB546-FB66-4165-BCFE-714AE33F9309}">
      <text>
        <r>
          <rPr>
            <sz val="9"/>
            <color indexed="81"/>
            <rFont val="Tahoma"/>
            <family val="2"/>
          </rPr>
          <t>Solver found a solution. All constraints and optimality conditions are satisfied.</t>
        </r>
      </text>
    </comment>
    <comment ref="G131" authorId="0" shapeId="0" xr:uid="{2378C4DC-7617-4C96-90B4-B6B4F920C2F3}">
      <text>
        <r>
          <rPr>
            <sz val="9"/>
            <color indexed="81"/>
            <rFont val="Tahoma"/>
            <family val="2"/>
          </rPr>
          <t>Solver found a solution. All constraints and optimality conditions are satisfied.</t>
        </r>
      </text>
    </comment>
    <comment ref="H131" authorId="0" shapeId="0" xr:uid="{9C5F30D1-69E2-4518-A5FD-6BDF9C2D4C53}">
      <text>
        <r>
          <rPr>
            <sz val="9"/>
            <color indexed="81"/>
            <rFont val="Tahoma"/>
            <family val="2"/>
          </rPr>
          <t>Solver found a solution. All constraints and optimality conditions are satisfied.</t>
        </r>
      </text>
    </comment>
    <comment ref="I131" authorId="0" shapeId="0" xr:uid="{5810CF70-8C50-43CD-8BE1-75D3A67EAD53}">
      <text>
        <r>
          <rPr>
            <sz val="9"/>
            <color indexed="81"/>
            <rFont val="Tahoma"/>
            <family val="2"/>
          </rPr>
          <t>Solver found a solution. All constraints and optimality conditions are satisfied.</t>
        </r>
      </text>
    </comment>
    <comment ref="J131" authorId="0" shapeId="0" xr:uid="{829E9D3C-3E29-4673-9B2C-6D2B002651B8}">
      <text>
        <r>
          <rPr>
            <sz val="9"/>
            <color indexed="81"/>
            <rFont val="Tahoma"/>
            <family val="2"/>
          </rPr>
          <t>Solver found a solution. All constraints and optimality conditions are satisfied.</t>
        </r>
      </text>
    </comment>
    <comment ref="K131" authorId="0" shapeId="0" xr:uid="{9C46A905-BAED-49DB-8878-73072FB690CE}">
      <text>
        <r>
          <rPr>
            <sz val="9"/>
            <color indexed="81"/>
            <rFont val="Tahoma"/>
            <family val="2"/>
          </rPr>
          <t>Solver found a solution. All constraints and optimality conditions are satisfied.</t>
        </r>
      </text>
    </comment>
    <comment ref="L131" authorId="0" shapeId="0" xr:uid="{624131A7-C8DC-4A9C-9A49-9B7634CB3631}">
      <text>
        <r>
          <rPr>
            <sz val="9"/>
            <color indexed="81"/>
            <rFont val="Tahoma"/>
            <family val="2"/>
          </rPr>
          <t>Solver found a solution. All constraints and optimality conditions are satisfied.</t>
        </r>
      </text>
    </comment>
    <comment ref="M131" authorId="0" shapeId="0" xr:uid="{0B0C2CA4-2878-43A6-8669-0ECF8A4EA752}">
      <text>
        <r>
          <rPr>
            <sz val="9"/>
            <color indexed="81"/>
            <rFont val="Tahoma"/>
            <family val="2"/>
          </rPr>
          <t>Solver found a solution. All constraints and optimality conditions are satisfied.</t>
        </r>
      </text>
    </comment>
    <comment ref="N131" authorId="0" shapeId="0" xr:uid="{F367031A-9E21-4C65-8688-D5A83945C8DB}">
      <text>
        <r>
          <rPr>
            <sz val="9"/>
            <color indexed="81"/>
            <rFont val="Tahoma"/>
            <family val="2"/>
          </rPr>
          <t>Solver found a solution. All constraints and optimality conditions are satisfied.</t>
        </r>
      </text>
    </comment>
    <comment ref="O131" authorId="0" shapeId="0" xr:uid="{2F64D0A3-D4B1-444E-B4C8-A2728B9BE3CA}">
      <text>
        <r>
          <rPr>
            <sz val="9"/>
            <color indexed="81"/>
            <rFont val="Tahoma"/>
            <family val="2"/>
          </rPr>
          <t>Solver found a solution. All constraints and optimality conditions are satisfied.</t>
        </r>
      </text>
    </comment>
    <comment ref="P131" authorId="0" shapeId="0" xr:uid="{0C995E33-EB92-4667-9C64-B81EAE01BB51}">
      <text>
        <r>
          <rPr>
            <sz val="9"/>
            <color indexed="81"/>
            <rFont val="Tahoma"/>
            <family val="2"/>
          </rPr>
          <t>Solver found a solution. All constraints and optimality conditions are satisfied.</t>
        </r>
      </text>
    </comment>
    <comment ref="Q131" authorId="0" shapeId="0" xr:uid="{80038132-4CB9-44F1-A481-EBE13C46D737}">
      <text>
        <r>
          <rPr>
            <sz val="9"/>
            <color indexed="81"/>
            <rFont val="Tahoma"/>
            <family val="2"/>
          </rPr>
          <t>Solver found a solution. All constraints and optimality conditions are satisfied.</t>
        </r>
      </text>
    </comment>
    <comment ref="R131" authorId="0" shapeId="0" xr:uid="{D9AFF3D6-E49C-4422-BDD4-997AF9642540}">
      <text>
        <r>
          <rPr>
            <sz val="9"/>
            <color indexed="81"/>
            <rFont val="Tahoma"/>
            <family val="2"/>
          </rPr>
          <t>Solver found a solution. All constraints and optimality conditions are satisfied.</t>
        </r>
      </text>
    </comment>
    <comment ref="S131" authorId="0" shapeId="0" xr:uid="{27766C21-7510-44C8-9602-2428FF932DC2}">
      <text>
        <r>
          <rPr>
            <sz val="9"/>
            <color indexed="81"/>
            <rFont val="Tahoma"/>
            <family val="2"/>
          </rPr>
          <t>Solver found a solution. All constraints and optimality conditions are satisfied.</t>
        </r>
      </text>
    </comment>
    <comment ref="T131" authorId="0" shapeId="0" xr:uid="{AE4105D0-3960-44EB-9D95-C028267EFD46}">
      <text>
        <r>
          <rPr>
            <sz val="9"/>
            <color indexed="81"/>
            <rFont val="Tahoma"/>
            <family val="2"/>
          </rPr>
          <t>Solver found a solution. All constraints and optimality conditions are satisfied.</t>
        </r>
      </text>
    </comment>
    <comment ref="U131" authorId="0" shapeId="0" xr:uid="{9E888B55-3CE2-436B-947B-C3F384B888AA}">
      <text>
        <r>
          <rPr>
            <sz val="9"/>
            <color indexed="81"/>
            <rFont val="Tahoma"/>
            <family val="2"/>
          </rPr>
          <t>Solver found a solution. All constraints and optimality conditions are satisfied.</t>
        </r>
      </text>
    </comment>
    <comment ref="V131" authorId="0" shapeId="0" xr:uid="{B836D9D4-251F-4F7C-9620-AE64163A3390}">
      <text>
        <r>
          <rPr>
            <sz val="9"/>
            <color indexed="81"/>
            <rFont val="Tahoma"/>
            <family val="2"/>
          </rPr>
          <t>Solver found a solution. All constraints and optimality conditions are satisfied.</t>
        </r>
      </text>
    </comment>
    <comment ref="B132" authorId="0" shapeId="0" xr:uid="{FCAD1FFB-59B0-4C1F-BBED-3A3F42DD44A1}">
      <text>
        <r>
          <rPr>
            <sz val="9"/>
            <color indexed="81"/>
            <rFont val="Tahoma"/>
            <family val="2"/>
          </rPr>
          <t>Solver found an integer solution within tolerance. All constraints are satisfied.</t>
        </r>
      </text>
    </comment>
    <comment ref="C132" authorId="0" shapeId="0" xr:uid="{66B015E8-0A9B-4625-84FD-3332BA4A8671}">
      <text>
        <r>
          <rPr>
            <sz val="9"/>
            <color indexed="81"/>
            <rFont val="Tahoma"/>
            <family val="2"/>
          </rPr>
          <t>Solver found an integer solution within tolerance. All constraints are satisfied.</t>
        </r>
      </text>
    </comment>
    <comment ref="D132" authorId="0" shapeId="0" xr:uid="{0A29F817-8942-4AD6-87D6-096E2D77963A}">
      <text>
        <r>
          <rPr>
            <sz val="9"/>
            <color indexed="81"/>
            <rFont val="Tahoma"/>
            <family val="2"/>
          </rPr>
          <t>Solver found an integer solution within tolerance. All constraints are satisfied.</t>
        </r>
      </text>
    </comment>
    <comment ref="E132" authorId="0" shapeId="0" xr:uid="{0C8B4C8C-D82E-4BE5-9177-971DCEE92EE0}">
      <text>
        <r>
          <rPr>
            <sz val="9"/>
            <color indexed="81"/>
            <rFont val="Tahoma"/>
            <family val="2"/>
          </rPr>
          <t>Solver found an integer solution within tolerance. All constraints are satisfied.</t>
        </r>
      </text>
    </comment>
    <comment ref="F132" authorId="0" shapeId="0" xr:uid="{2C265ACD-C79D-4BA6-83E0-F32D2AB59094}">
      <text>
        <r>
          <rPr>
            <sz val="9"/>
            <color indexed="81"/>
            <rFont val="Tahoma"/>
            <family val="2"/>
          </rPr>
          <t>Solver found a solution. All constraints and optimality conditions are satisfied.</t>
        </r>
      </text>
    </comment>
    <comment ref="G132" authorId="0" shapeId="0" xr:uid="{3C78C81A-2110-4856-BB68-636EC91264C4}">
      <text>
        <r>
          <rPr>
            <sz val="9"/>
            <color indexed="81"/>
            <rFont val="Tahoma"/>
            <family val="2"/>
          </rPr>
          <t>Solver found a solution. All constraints and optimality conditions are satisfied.</t>
        </r>
      </text>
    </comment>
    <comment ref="H132" authorId="0" shapeId="0" xr:uid="{076DA05E-7032-4E58-8891-238C2DC50054}">
      <text>
        <r>
          <rPr>
            <sz val="9"/>
            <color indexed="81"/>
            <rFont val="Tahoma"/>
            <family val="2"/>
          </rPr>
          <t>Solver found a solution. All constraints and optimality conditions are satisfied.</t>
        </r>
      </text>
    </comment>
    <comment ref="I132" authorId="0" shapeId="0" xr:uid="{0A603C23-0C89-4BDC-A7FC-0CCA54C2C582}">
      <text>
        <r>
          <rPr>
            <sz val="9"/>
            <color indexed="81"/>
            <rFont val="Tahoma"/>
            <family val="2"/>
          </rPr>
          <t>Solver found a solution. All constraints and optimality conditions are satisfied.</t>
        </r>
      </text>
    </comment>
    <comment ref="J132" authorId="0" shapeId="0" xr:uid="{3319CC60-B483-4D6A-BCCB-09B0D791A159}">
      <text>
        <r>
          <rPr>
            <sz val="9"/>
            <color indexed="81"/>
            <rFont val="Tahoma"/>
            <family val="2"/>
          </rPr>
          <t>Solver found a solution. All constraints and optimality conditions are satisfied.</t>
        </r>
      </text>
    </comment>
    <comment ref="K132" authorId="0" shapeId="0" xr:uid="{CB860140-1EE8-4528-B649-61661202C38E}">
      <text>
        <r>
          <rPr>
            <sz val="9"/>
            <color indexed="81"/>
            <rFont val="Tahoma"/>
            <family val="2"/>
          </rPr>
          <t>Solver found a solution. All constraints and optimality conditions are satisfied.</t>
        </r>
      </text>
    </comment>
    <comment ref="L132" authorId="0" shapeId="0" xr:uid="{52CE0EB1-0753-40F3-A4B6-228E3F00DAC1}">
      <text>
        <r>
          <rPr>
            <sz val="9"/>
            <color indexed="81"/>
            <rFont val="Tahoma"/>
            <family val="2"/>
          </rPr>
          <t>Solver found a solution. All constraints and optimality conditions are satisfied.</t>
        </r>
      </text>
    </comment>
    <comment ref="M132" authorId="0" shapeId="0" xr:uid="{C4698408-9896-4288-9C0D-AE1B5AC039B3}">
      <text>
        <r>
          <rPr>
            <sz val="9"/>
            <color indexed="81"/>
            <rFont val="Tahoma"/>
            <family val="2"/>
          </rPr>
          <t>Solver found a solution. All constraints and optimality conditions are satisfied.</t>
        </r>
      </text>
    </comment>
    <comment ref="N132" authorId="0" shapeId="0" xr:uid="{608D17B9-6AF8-4D8F-8550-9961854F886E}">
      <text>
        <r>
          <rPr>
            <sz val="9"/>
            <color indexed="81"/>
            <rFont val="Tahoma"/>
            <family val="2"/>
          </rPr>
          <t>Solver found a solution. All constraints and optimality conditions are satisfied.</t>
        </r>
      </text>
    </comment>
    <comment ref="O132" authorId="0" shapeId="0" xr:uid="{65BAFFFE-DDBE-45CC-8ABD-5C5E9E8B2EA0}">
      <text>
        <r>
          <rPr>
            <sz val="9"/>
            <color indexed="81"/>
            <rFont val="Tahoma"/>
            <family val="2"/>
          </rPr>
          <t>Solver found a solution. All constraints and optimality conditions are satisfied.</t>
        </r>
      </text>
    </comment>
    <comment ref="P132" authorId="0" shapeId="0" xr:uid="{3686BBC8-7304-4995-A2D9-C640B7BB60B3}">
      <text>
        <r>
          <rPr>
            <sz val="9"/>
            <color indexed="81"/>
            <rFont val="Tahoma"/>
            <family val="2"/>
          </rPr>
          <t>Solver found a solution. All constraints and optimality conditions are satisfied.</t>
        </r>
      </text>
    </comment>
    <comment ref="Q132" authorId="0" shapeId="0" xr:uid="{BBCAD61C-966E-4FD5-88E9-D6643CA783C3}">
      <text>
        <r>
          <rPr>
            <sz val="9"/>
            <color indexed="81"/>
            <rFont val="Tahoma"/>
            <family val="2"/>
          </rPr>
          <t>Solver found a solution. All constraints and optimality conditions are satisfied.</t>
        </r>
      </text>
    </comment>
    <comment ref="R132" authorId="0" shapeId="0" xr:uid="{7168FCA8-8951-41C4-877A-6A5BC7CDCBCE}">
      <text>
        <r>
          <rPr>
            <sz val="9"/>
            <color indexed="81"/>
            <rFont val="Tahoma"/>
            <family val="2"/>
          </rPr>
          <t>Solver found a solution. All constraints and optimality conditions are satisfied.</t>
        </r>
      </text>
    </comment>
    <comment ref="S132" authorId="0" shapeId="0" xr:uid="{65E523C3-C774-4803-B7F5-2F8E613FCF9A}">
      <text>
        <r>
          <rPr>
            <sz val="9"/>
            <color indexed="81"/>
            <rFont val="Tahoma"/>
            <family val="2"/>
          </rPr>
          <t>Solver found a solution. All constraints and optimality conditions are satisfied.</t>
        </r>
      </text>
    </comment>
    <comment ref="T132" authorId="0" shapeId="0" xr:uid="{86C36EEF-9EFC-42C8-B95C-BF338B44BAE1}">
      <text>
        <r>
          <rPr>
            <sz val="9"/>
            <color indexed="81"/>
            <rFont val="Tahoma"/>
            <family val="2"/>
          </rPr>
          <t>Solver found a solution. All constraints and optimality conditions are satisfied.</t>
        </r>
      </text>
    </comment>
    <comment ref="U132" authorId="0" shapeId="0" xr:uid="{CE178ABB-D08E-4D29-A3A3-45487E0AB3E3}">
      <text>
        <r>
          <rPr>
            <sz val="9"/>
            <color indexed="81"/>
            <rFont val="Tahoma"/>
            <family val="2"/>
          </rPr>
          <t>Solver found a solution. All constraints and optimality conditions are satisfied.</t>
        </r>
      </text>
    </comment>
    <comment ref="V132" authorId="0" shapeId="0" xr:uid="{C9079D10-2A5E-438B-9ADE-4616F8F54C3D}">
      <text>
        <r>
          <rPr>
            <sz val="9"/>
            <color indexed="81"/>
            <rFont val="Tahoma"/>
            <family val="2"/>
          </rPr>
          <t>Solver found a solution. All constraints and optimality conditions are satisfied.</t>
        </r>
      </text>
    </comment>
    <comment ref="B133" authorId="0" shapeId="0" xr:uid="{34C25708-9D11-4E05-9D86-96AA84FA8DF3}">
      <text>
        <r>
          <rPr>
            <sz val="9"/>
            <color indexed="81"/>
            <rFont val="Tahoma"/>
            <family val="2"/>
          </rPr>
          <t>Solver found an integer solution within tolerance. All constraints are satisfied.</t>
        </r>
      </text>
    </comment>
    <comment ref="C133" authorId="0" shapeId="0" xr:uid="{2A057827-F74E-4DBF-903C-04A32D2040CB}">
      <text>
        <r>
          <rPr>
            <sz val="9"/>
            <color indexed="81"/>
            <rFont val="Tahoma"/>
            <family val="2"/>
          </rPr>
          <t>Solver found an integer solution within tolerance. All constraints are satisfied.</t>
        </r>
      </text>
    </comment>
    <comment ref="D133" authorId="0" shapeId="0" xr:uid="{7C3C280C-1189-4A92-8CE9-BECC9645DC2E}">
      <text>
        <r>
          <rPr>
            <sz val="9"/>
            <color indexed="81"/>
            <rFont val="Tahoma"/>
            <family val="2"/>
          </rPr>
          <t>Solver found an integer solution within tolerance. All constraints are satisfied.</t>
        </r>
      </text>
    </comment>
    <comment ref="E133" authorId="0" shapeId="0" xr:uid="{246C4658-1622-4AE7-86EE-D85C16B950B3}">
      <text>
        <r>
          <rPr>
            <sz val="9"/>
            <color indexed="81"/>
            <rFont val="Tahoma"/>
            <family val="2"/>
          </rPr>
          <t>Solver found an integer solution within tolerance. All constraints are satisfied.</t>
        </r>
      </text>
    </comment>
    <comment ref="F133" authorId="0" shapeId="0" xr:uid="{2E9230A6-E42F-485B-A209-612AE5CF5496}">
      <text>
        <r>
          <rPr>
            <sz val="9"/>
            <color indexed="81"/>
            <rFont val="Tahoma"/>
            <family val="2"/>
          </rPr>
          <t>Solver found a solution. All constraints and optimality conditions are satisfied.</t>
        </r>
      </text>
    </comment>
    <comment ref="G133" authorId="0" shapeId="0" xr:uid="{8CE2690D-8EFA-449A-8729-68BF516DABF1}">
      <text>
        <r>
          <rPr>
            <sz val="9"/>
            <color indexed="81"/>
            <rFont val="Tahoma"/>
            <family val="2"/>
          </rPr>
          <t>Solver found a solution. All constraints and optimality conditions are satisfied.</t>
        </r>
      </text>
    </comment>
    <comment ref="H133" authorId="0" shapeId="0" xr:uid="{411E8CE3-41F1-4D3D-8BEF-7B2C73FCC833}">
      <text>
        <r>
          <rPr>
            <sz val="9"/>
            <color indexed="81"/>
            <rFont val="Tahoma"/>
            <family val="2"/>
          </rPr>
          <t>Solver found a solution. All constraints and optimality conditions are satisfied.</t>
        </r>
      </text>
    </comment>
    <comment ref="I133" authorId="0" shapeId="0" xr:uid="{F61DFFE4-A1E4-435E-AF73-CD4343ED70E7}">
      <text>
        <r>
          <rPr>
            <sz val="9"/>
            <color indexed="81"/>
            <rFont val="Tahoma"/>
            <family val="2"/>
          </rPr>
          <t>Solver found a solution. All constraints and optimality conditions are satisfied.</t>
        </r>
      </text>
    </comment>
    <comment ref="J133" authorId="0" shapeId="0" xr:uid="{DE247EBD-DB5F-4A30-9A60-AD706DFC557C}">
      <text>
        <r>
          <rPr>
            <sz val="9"/>
            <color indexed="81"/>
            <rFont val="Tahoma"/>
            <family val="2"/>
          </rPr>
          <t>Solver found a solution. All constraints and optimality conditions are satisfied.</t>
        </r>
      </text>
    </comment>
    <comment ref="K133" authorId="0" shapeId="0" xr:uid="{31375EBA-266B-4C50-9992-EF56A049D3E2}">
      <text>
        <r>
          <rPr>
            <sz val="9"/>
            <color indexed="81"/>
            <rFont val="Tahoma"/>
            <family val="2"/>
          </rPr>
          <t>Solver found a solution. All constraints and optimality conditions are satisfied.</t>
        </r>
      </text>
    </comment>
    <comment ref="L133" authorId="0" shapeId="0" xr:uid="{2D27E59D-5AA1-4FBD-9BBB-1CC2060C3456}">
      <text>
        <r>
          <rPr>
            <sz val="9"/>
            <color indexed="81"/>
            <rFont val="Tahoma"/>
            <family val="2"/>
          </rPr>
          <t>Solver found a solution. All constraints and optimality conditions are satisfied.</t>
        </r>
      </text>
    </comment>
    <comment ref="M133" authorId="0" shapeId="0" xr:uid="{A3A6F08E-19E1-4086-A1B3-1892349C8099}">
      <text>
        <r>
          <rPr>
            <sz val="9"/>
            <color indexed="81"/>
            <rFont val="Tahoma"/>
            <family val="2"/>
          </rPr>
          <t>Solver found a solution. All constraints and optimality conditions are satisfied.</t>
        </r>
      </text>
    </comment>
    <comment ref="N133" authorId="0" shapeId="0" xr:uid="{80AD88B7-2958-4210-AFAD-BE63C07D42C9}">
      <text>
        <r>
          <rPr>
            <sz val="9"/>
            <color indexed="81"/>
            <rFont val="Tahoma"/>
            <family val="2"/>
          </rPr>
          <t>Solver found a solution. All constraints and optimality conditions are satisfied.</t>
        </r>
      </text>
    </comment>
    <comment ref="O133" authorId="0" shapeId="0" xr:uid="{29CD010D-8BBB-46BA-ADA1-618DAC426328}">
      <text>
        <r>
          <rPr>
            <sz val="9"/>
            <color indexed="81"/>
            <rFont val="Tahoma"/>
            <family val="2"/>
          </rPr>
          <t>Solver found a solution. All constraints and optimality conditions are satisfied.</t>
        </r>
      </text>
    </comment>
    <comment ref="P133" authorId="0" shapeId="0" xr:uid="{B3E4E017-2FCE-4092-A998-E5CA176D85F0}">
      <text>
        <r>
          <rPr>
            <sz val="9"/>
            <color indexed="81"/>
            <rFont val="Tahoma"/>
            <family val="2"/>
          </rPr>
          <t>Solver found a solution. All constraints and optimality conditions are satisfied.</t>
        </r>
      </text>
    </comment>
    <comment ref="Q133" authorId="0" shapeId="0" xr:uid="{60621564-81E1-4601-BD1C-4E22F8974793}">
      <text>
        <r>
          <rPr>
            <sz val="9"/>
            <color indexed="81"/>
            <rFont val="Tahoma"/>
            <family val="2"/>
          </rPr>
          <t>Solver found a solution. All constraints and optimality conditions are satisfied.</t>
        </r>
      </text>
    </comment>
    <comment ref="R133" authorId="0" shapeId="0" xr:uid="{A0DD8B17-05E3-4F8F-AEA4-67DFE31BF8D6}">
      <text>
        <r>
          <rPr>
            <sz val="9"/>
            <color indexed="81"/>
            <rFont val="Tahoma"/>
            <family val="2"/>
          </rPr>
          <t>Solver found a solution. All constraints and optimality conditions are satisfied.</t>
        </r>
      </text>
    </comment>
    <comment ref="S133" authorId="0" shapeId="0" xr:uid="{9689FC62-200D-4C39-885C-8589EC6B669B}">
      <text>
        <r>
          <rPr>
            <sz val="9"/>
            <color indexed="81"/>
            <rFont val="Tahoma"/>
            <family val="2"/>
          </rPr>
          <t>Solver found a solution. All constraints and optimality conditions are satisfied.</t>
        </r>
      </text>
    </comment>
    <comment ref="T133" authorId="0" shapeId="0" xr:uid="{E970EB43-2600-49CB-8BB1-D1A87B6E56E4}">
      <text>
        <r>
          <rPr>
            <sz val="9"/>
            <color indexed="81"/>
            <rFont val="Tahoma"/>
            <family val="2"/>
          </rPr>
          <t>Solver found a solution. All constraints and optimality conditions are satisfied.</t>
        </r>
      </text>
    </comment>
    <comment ref="U133" authorId="0" shapeId="0" xr:uid="{28D27E0A-A098-4052-9ECA-E01C49437B90}">
      <text>
        <r>
          <rPr>
            <sz val="9"/>
            <color indexed="81"/>
            <rFont val="Tahoma"/>
            <family val="2"/>
          </rPr>
          <t>Solver found a solution. All constraints and optimality conditions are satisfied.</t>
        </r>
      </text>
    </comment>
    <comment ref="V133" authorId="0" shapeId="0" xr:uid="{0693D39E-C69F-469D-AD18-E02E45208B00}">
      <text>
        <r>
          <rPr>
            <sz val="9"/>
            <color indexed="81"/>
            <rFont val="Tahoma"/>
            <family val="2"/>
          </rPr>
          <t>Solver found a solution. All constraints and optimality conditions are satisfied.</t>
        </r>
      </text>
    </comment>
    <comment ref="B134" authorId="0" shapeId="0" xr:uid="{A19AFEB3-DAE7-44FD-B6B6-DCA9DE274D84}">
      <text>
        <r>
          <rPr>
            <sz val="9"/>
            <color indexed="81"/>
            <rFont val="Tahoma"/>
            <family val="2"/>
          </rPr>
          <t>Solver found an integer solution within tolerance. All constraints are satisfied.</t>
        </r>
      </text>
    </comment>
    <comment ref="C134" authorId="0" shapeId="0" xr:uid="{A3F58B75-FDC6-4FE4-84BD-A315A239EBEB}">
      <text>
        <r>
          <rPr>
            <sz val="9"/>
            <color indexed="81"/>
            <rFont val="Tahoma"/>
            <family val="2"/>
          </rPr>
          <t>Solver found an integer solution within tolerance. All constraints are satisfied.</t>
        </r>
      </text>
    </comment>
    <comment ref="D134" authorId="0" shapeId="0" xr:uid="{6F84A78C-6A92-4A2A-A179-D5EFA026B4A8}">
      <text>
        <r>
          <rPr>
            <sz val="9"/>
            <color indexed="81"/>
            <rFont val="Tahoma"/>
            <family val="2"/>
          </rPr>
          <t>Solver found an integer solution within tolerance. All constraints are satisfied.</t>
        </r>
      </text>
    </comment>
    <comment ref="E134" authorId="0" shapeId="0" xr:uid="{F37D10A5-B0B0-4062-8363-DF15BBE8D081}">
      <text>
        <r>
          <rPr>
            <sz val="9"/>
            <color indexed="81"/>
            <rFont val="Tahoma"/>
            <family val="2"/>
          </rPr>
          <t>Solver found an integer solution within tolerance. All constraints are satisfied.</t>
        </r>
      </text>
    </comment>
    <comment ref="F134" authorId="0" shapeId="0" xr:uid="{5D77FBB4-204D-42B7-87CE-4BBF94300041}">
      <text>
        <r>
          <rPr>
            <sz val="9"/>
            <color indexed="81"/>
            <rFont val="Tahoma"/>
            <family val="2"/>
          </rPr>
          <t>Solver found a solution. All constraints and optimality conditions are satisfied.</t>
        </r>
      </text>
    </comment>
    <comment ref="G134" authorId="0" shapeId="0" xr:uid="{C1D63803-D26E-4E50-A885-1B09FB1412CA}">
      <text>
        <r>
          <rPr>
            <sz val="9"/>
            <color indexed="81"/>
            <rFont val="Tahoma"/>
            <family val="2"/>
          </rPr>
          <t>Solver found a solution. All constraints and optimality conditions are satisfied.</t>
        </r>
      </text>
    </comment>
    <comment ref="H134" authorId="0" shapeId="0" xr:uid="{0678CB64-6A6C-48E1-80B4-F91A24A58CAE}">
      <text>
        <r>
          <rPr>
            <sz val="9"/>
            <color indexed="81"/>
            <rFont val="Tahoma"/>
            <family val="2"/>
          </rPr>
          <t>Solver found a solution. All constraints and optimality conditions are satisfied.</t>
        </r>
      </text>
    </comment>
    <comment ref="I134" authorId="0" shapeId="0" xr:uid="{9C9A41F5-87F8-4B3F-93C9-6AFA09E8D6BB}">
      <text>
        <r>
          <rPr>
            <sz val="9"/>
            <color indexed="81"/>
            <rFont val="Tahoma"/>
            <family val="2"/>
          </rPr>
          <t>Solver found a solution. All constraints and optimality conditions are satisfied.</t>
        </r>
      </text>
    </comment>
    <comment ref="J134" authorId="0" shapeId="0" xr:uid="{02E13F73-5295-40E3-85F6-ECE1D4449C19}">
      <text>
        <r>
          <rPr>
            <sz val="9"/>
            <color indexed="81"/>
            <rFont val="Tahoma"/>
            <family val="2"/>
          </rPr>
          <t>Solver found a solution. All constraints and optimality conditions are satisfied.</t>
        </r>
      </text>
    </comment>
    <comment ref="K134" authorId="0" shapeId="0" xr:uid="{E4674191-FC3D-4301-86DE-CD2B4901ADD8}">
      <text>
        <r>
          <rPr>
            <sz val="9"/>
            <color indexed="81"/>
            <rFont val="Tahoma"/>
            <family val="2"/>
          </rPr>
          <t>Solver found a solution. All constraints and optimality conditions are satisfied.</t>
        </r>
      </text>
    </comment>
    <comment ref="L134" authorId="0" shapeId="0" xr:uid="{6B3D1488-92DA-448F-B849-66B6F2892FC9}">
      <text>
        <r>
          <rPr>
            <sz val="9"/>
            <color indexed="81"/>
            <rFont val="Tahoma"/>
            <family val="2"/>
          </rPr>
          <t>Solver found a solution. All constraints and optimality conditions are satisfied.</t>
        </r>
      </text>
    </comment>
    <comment ref="M134" authorId="0" shapeId="0" xr:uid="{94DA1E18-8B13-407A-B438-284783B84378}">
      <text>
        <r>
          <rPr>
            <sz val="9"/>
            <color indexed="81"/>
            <rFont val="Tahoma"/>
            <family val="2"/>
          </rPr>
          <t>Solver found a solution. All constraints and optimality conditions are satisfied.</t>
        </r>
      </text>
    </comment>
    <comment ref="N134" authorId="0" shapeId="0" xr:uid="{ADDA5CA9-1964-416E-A0AB-AFF61D0AAB7B}">
      <text>
        <r>
          <rPr>
            <sz val="9"/>
            <color indexed="81"/>
            <rFont val="Tahoma"/>
            <family val="2"/>
          </rPr>
          <t>Solver found a solution. All constraints and optimality conditions are satisfied.</t>
        </r>
      </text>
    </comment>
    <comment ref="O134" authorId="0" shapeId="0" xr:uid="{D2FA1553-81ED-4493-8F6F-53C4F07807FA}">
      <text>
        <r>
          <rPr>
            <sz val="9"/>
            <color indexed="81"/>
            <rFont val="Tahoma"/>
            <family val="2"/>
          </rPr>
          <t>Solver found a solution. All constraints and optimality conditions are satisfied.</t>
        </r>
      </text>
    </comment>
    <comment ref="P134" authorId="0" shapeId="0" xr:uid="{32F7929A-2D6C-4C6F-B190-191EAF548EA3}">
      <text>
        <r>
          <rPr>
            <sz val="9"/>
            <color indexed="81"/>
            <rFont val="Tahoma"/>
            <family val="2"/>
          </rPr>
          <t>Solver found a solution. All constraints and optimality conditions are satisfied.</t>
        </r>
      </text>
    </comment>
    <comment ref="Q134" authorId="0" shapeId="0" xr:uid="{158CA75C-88CD-4555-A8D7-93B328EF2A90}">
      <text>
        <r>
          <rPr>
            <sz val="9"/>
            <color indexed="81"/>
            <rFont val="Tahoma"/>
            <family val="2"/>
          </rPr>
          <t>Solver found a solution. All constraints and optimality conditions are satisfied.</t>
        </r>
      </text>
    </comment>
    <comment ref="R134" authorId="0" shapeId="0" xr:uid="{779BD82C-E258-4C02-B193-16DC7E29BAC3}">
      <text>
        <r>
          <rPr>
            <sz val="9"/>
            <color indexed="81"/>
            <rFont val="Tahoma"/>
            <family val="2"/>
          </rPr>
          <t>Solver found a solution. All constraints and optimality conditions are satisfied.</t>
        </r>
      </text>
    </comment>
    <comment ref="S134" authorId="0" shapeId="0" xr:uid="{F20793D3-A037-41E3-A2A8-01A2B5DDAA8F}">
      <text>
        <r>
          <rPr>
            <sz val="9"/>
            <color indexed="81"/>
            <rFont val="Tahoma"/>
            <family val="2"/>
          </rPr>
          <t>Solver found a solution. All constraints and optimality conditions are satisfied.</t>
        </r>
      </text>
    </comment>
    <comment ref="T134" authorId="0" shapeId="0" xr:uid="{CF3C7DC0-6968-4067-A0EE-A791895FEB6B}">
      <text>
        <r>
          <rPr>
            <sz val="9"/>
            <color indexed="81"/>
            <rFont val="Tahoma"/>
            <family val="2"/>
          </rPr>
          <t>Solver found a solution. All constraints and optimality conditions are satisfied.</t>
        </r>
      </text>
    </comment>
    <comment ref="U134" authorId="0" shapeId="0" xr:uid="{867FBD2E-8E1C-46BE-B2CC-F1D3B9983597}">
      <text>
        <r>
          <rPr>
            <sz val="9"/>
            <color indexed="81"/>
            <rFont val="Tahoma"/>
            <family val="2"/>
          </rPr>
          <t>Solver found a solution. All constraints and optimality conditions are satisfied.</t>
        </r>
      </text>
    </comment>
    <comment ref="V134" authorId="0" shapeId="0" xr:uid="{4F934BED-D3FB-4177-8BCF-94C759D760B6}">
      <text>
        <r>
          <rPr>
            <sz val="9"/>
            <color indexed="81"/>
            <rFont val="Tahoma"/>
            <family val="2"/>
          </rPr>
          <t>Solver found a solution. All constraints and optimality conditions are satisfied.</t>
        </r>
      </text>
    </comment>
    <comment ref="B135" authorId="0" shapeId="0" xr:uid="{0A39A4A2-1942-429A-8080-9C861C6EFEFE}">
      <text>
        <r>
          <rPr>
            <sz val="9"/>
            <color indexed="81"/>
            <rFont val="Tahoma"/>
            <family val="2"/>
          </rPr>
          <t>Solver found an integer solution within tolerance. All constraints are satisfied.</t>
        </r>
      </text>
    </comment>
    <comment ref="C135" authorId="0" shapeId="0" xr:uid="{64014A78-BB90-49BD-B0BB-BACAE3DD291A}">
      <text>
        <r>
          <rPr>
            <sz val="9"/>
            <color indexed="81"/>
            <rFont val="Tahoma"/>
            <family val="2"/>
          </rPr>
          <t>Solver found an integer solution within tolerance. All constraints are satisfied.</t>
        </r>
      </text>
    </comment>
    <comment ref="D135" authorId="0" shapeId="0" xr:uid="{AA4C7C16-238B-4147-96AE-40FD4E925164}">
      <text>
        <r>
          <rPr>
            <sz val="9"/>
            <color indexed="81"/>
            <rFont val="Tahoma"/>
            <family val="2"/>
          </rPr>
          <t>Solver found an integer solution within tolerance. All constraints are satisfied.</t>
        </r>
      </text>
    </comment>
    <comment ref="E135" authorId="0" shapeId="0" xr:uid="{11C0521E-8394-4E64-96F3-3D5DFBBC19BD}">
      <text>
        <r>
          <rPr>
            <sz val="9"/>
            <color indexed="81"/>
            <rFont val="Tahoma"/>
            <family val="2"/>
          </rPr>
          <t>Solver found an integer solution within tolerance. All constraints are satisfied.</t>
        </r>
      </text>
    </comment>
    <comment ref="F135" authorId="0" shapeId="0" xr:uid="{238382BC-2A0B-4C1A-92EA-6343C0968247}">
      <text>
        <r>
          <rPr>
            <sz val="9"/>
            <color indexed="81"/>
            <rFont val="Tahoma"/>
            <family val="2"/>
          </rPr>
          <t>Solver found a solution. All constraints and optimality conditions are satisfied.</t>
        </r>
      </text>
    </comment>
    <comment ref="G135" authorId="0" shapeId="0" xr:uid="{4837D708-33A8-4610-9CFF-707158020B17}">
      <text>
        <r>
          <rPr>
            <sz val="9"/>
            <color indexed="81"/>
            <rFont val="Tahoma"/>
            <family val="2"/>
          </rPr>
          <t>Solver found a solution. All constraints and optimality conditions are satisfied.</t>
        </r>
      </text>
    </comment>
    <comment ref="H135" authorId="0" shapeId="0" xr:uid="{6B49631D-A58C-474D-B717-AB0B62486260}">
      <text>
        <r>
          <rPr>
            <sz val="9"/>
            <color indexed="81"/>
            <rFont val="Tahoma"/>
            <family val="2"/>
          </rPr>
          <t>Solver found a solution. All constraints and optimality conditions are satisfied.</t>
        </r>
      </text>
    </comment>
    <comment ref="I135" authorId="0" shapeId="0" xr:uid="{A3EBCF8A-F163-4E94-82DD-39B894DC92A6}">
      <text>
        <r>
          <rPr>
            <sz val="9"/>
            <color indexed="81"/>
            <rFont val="Tahoma"/>
            <family val="2"/>
          </rPr>
          <t>Solver found a solution. All constraints and optimality conditions are satisfied.</t>
        </r>
      </text>
    </comment>
    <comment ref="J135" authorId="0" shapeId="0" xr:uid="{EBCFEC4B-111B-45DA-80F8-380A176F9051}">
      <text>
        <r>
          <rPr>
            <sz val="9"/>
            <color indexed="81"/>
            <rFont val="Tahoma"/>
            <family val="2"/>
          </rPr>
          <t>Solver found a solution. All constraints and optimality conditions are satisfied.</t>
        </r>
      </text>
    </comment>
    <comment ref="K135" authorId="0" shapeId="0" xr:uid="{28E56B87-43E1-4180-B984-47BC3A91A8CF}">
      <text>
        <r>
          <rPr>
            <sz val="9"/>
            <color indexed="81"/>
            <rFont val="Tahoma"/>
            <family val="2"/>
          </rPr>
          <t>Solver found a solution. All constraints and optimality conditions are satisfied.</t>
        </r>
      </text>
    </comment>
    <comment ref="L135" authorId="0" shapeId="0" xr:uid="{4E229424-7B36-4C38-9DC4-730419C67FBA}">
      <text>
        <r>
          <rPr>
            <sz val="9"/>
            <color indexed="81"/>
            <rFont val="Tahoma"/>
            <family val="2"/>
          </rPr>
          <t>Solver found a solution. All constraints and optimality conditions are satisfied.</t>
        </r>
      </text>
    </comment>
    <comment ref="M135" authorId="0" shapeId="0" xr:uid="{D963FA4B-5268-4D53-929F-BE41EE412BBC}">
      <text>
        <r>
          <rPr>
            <sz val="9"/>
            <color indexed="81"/>
            <rFont val="Tahoma"/>
            <family val="2"/>
          </rPr>
          <t>Solver found a solution. All constraints and optimality conditions are satisfied.</t>
        </r>
      </text>
    </comment>
    <comment ref="N135" authorId="0" shapeId="0" xr:uid="{A8244E4A-9D6C-44E1-BF2F-70DABD7D7A00}">
      <text>
        <r>
          <rPr>
            <sz val="9"/>
            <color indexed="81"/>
            <rFont val="Tahoma"/>
            <family val="2"/>
          </rPr>
          <t>Solver found a solution. All constraints and optimality conditions are satisfied.</t>
        </r>
      </text>
    </comment>
    <comment ref="O135" authorId="0" shapeId="0" xr:uid="{90308246-6E2D-461C-B971-3ECD9FE48D26}">
      <text>
        <r>
          <rPr>
            <sz val="9"/>
            <color indexed="81"/>
            <rFont val="Tahoma"/>
            <family val="2"/>
          </rPr>
          <t>Solver found a solution. All constraints and optimality conditions are satisfied.</t>
        </r>
      </text>
    </comment>
    <comment ref="P135" authorId="0" shapeId="0" xr:uid="{A9F6D6B2-48AC-47B4-ACFE-66AD6474717F}">
      <text>
        <r>
          <rPr>
            <sz val="9"/>
            <color indexed="81"/>
            <rFont val="Tahoma"/>
            <family val="2"/>
          </rPr>
          <t>Solver found a solution. All constraints and optimality conditions are satisfied.</t>
        </r>
      </text>
    </comment>
    <comment ref="Q135" authorId="0" shapeId="0" xr:uid="{5ED06853-7702-4580-AB73-2179DDC63A31}">
      <text>
        <r>
          <rPr>
            <sz val="9"/>
            <color indexed="81"/>
            <rFont val="Tahoma"/>
            <family val="2"/>
          </rPr>
          <t>Solver found a solution. All constraints and optimality conditions are satisfied.</t>
        </r>
      </text>
    </comment>
    <comment ref="R135" authorId="0" shapeId="0" xr:uid="{10D3B6AD-E626-4157-835B-F48B51ED5251}">
      <text>
        <r>
          <rPr>
            <sz val="9"/>
            <color indexed="81"/>
            <rFont val="Tahoma"/>
            <family val="2"/>
          </rPr>
          <t>Solver found a solution. All constraints and optimality conditions are satisfied.</t>
        </r>
      </text>
    </comment>
    <comment ref="S135" authorId="0" shapeId="0" xr:uid="{23C78EDD-7BB0-4EF6-A38E-66B617D7BEA9}">
      <text>
        <r>
          <rPr>
            <sz val="9"/>
            <color indexed="81"/>
            <rFont val="Tahoma"/>
            <family val="2"/>
          </rPr>
          <t>Solver found a solution. All constraints and optimality conditions are satisfied.</t>
        </r>
      </text>
    </comment>
    <comment ref="T135" authorId="0" shapeId="0" xr:uid="{B9E8F140-7AD1-4293-A7DE-5FB94D0F6A2B}">
      <text>
        <r>
          <rPr>
            <sz val="9"/>
            <color indexed="81"/>
            <rFont val="Tahoma"/>
            <family val="2"/>
          </rPr>
          <t>Solver found a solution. All constraints and optimality conditions are satisfied.</t>
        </r>
      </text>
    </comment>
    <comment ref="U135" authorId="0" shapeId="0" xr:uid="{9E078567-C43D-4D20-98D1-7429783307C9}">
      <text>
        <r>
          <rPr>
            <sz val="9"/>
            <color indexed="81"/>
            <rFont val="Tahoma"/>
            <family val="2"/>
          </rPr>
          <t>Solver found a solution. All constraints and optimality conditions are satisfied.</t>
        </r>
      </text>
    </comment>
    <comment ref="V135" authorId="0" shapeId="0" xr:uid="{5A6453B9-FD3D-4CCF-AA57-326183D5C295}">
      <text>
        <r>
          <rPr>
            <sz val="9"/>
            <color indexed="81"/>
            <rFont val="Tahoma"/>
            <family val="2"/>
          </rPr>
          <t>Solver found a solution. All constraints and optimality conditions are satisfied.</t>
        </r>
      </text>
    </comment>
    <comment ref="B136" authorId="0" shapeId="0" xr:uid="{384EC658-0165-4356-BEB1-846E0CEF9B73}">
      <text>
        <r>
          <rPr>
            <sz val="9"/>
            <color indexed="81"/>
            <rFont val="Tahoma"/>
            <family val="2"/>
          </rPr>
          <t>Solver found an integer solution within tolerance. All constraints are satisfied.</t>
        </r>
      </text>
    </comment>
    <comment ref="C136" authorId="0" shapeId="0" xr:uid="{BBC7C805-02F2-4750-806C-0037CF89950C}">
      <text>
        <r>
          <rPr>
            <sz val="9"/>
            <color indexed="81"/>
            <rFont val="Tahoma"/>
            <family val="2"/>
          </rPr>
          <t>Solver found an integer solution within tolerance. All constraints are satisfied.</t>
        </r>
      </text>
    </comment>
    <comment ref="D136" authorId="0" shapeId="0" xr:uid="{70D4E5B0-18D0-4A8B-98E8-C0E6645A2660}">
      <text>
        <r>
          <rPr>
            <sz val="9"/>
            <color indexed="81"/>
            <rFont val="Tahoma"/>
            <family val="2"/>
          </rPr>
          <t>Solver found an integer solution within tolerance. All constraints are satisfied.</t>
        </r>
      </text>
    </comment>
    <comment ref="E136" authorId="0" shapeId="0" xr:uid="{6BC40840-3B47-43ED-8918-33CE962FBFF1}">
      <text>
        <r>
          <rPr>
            <sz val="9"/>
            <color indexed="81"/>
            <rFont val="Tahoma"/>
            <family val="2"/>
          </rPr>
          <t>Solver found an integer solution within tolerance. All constraints are satisfied.</t>
        </r>
      </text>
    </comment>
    <comment ref="F136" authorId="0" shapeId="0" xr:uid="{01E66C10-F6B0-407F-9CAE-5725A3CF4A28}">
      <text>
        <r>
          <rPr>
            <sz val="9"/>
            <color indexed="81"/>
            <rFont val="Tahoma"/>
            <family val="2"/>
          </rPr>
          <t>Solver found a solution. All constraints and optimality conditions are satisfied.</t>
        </r>
      </text>
    </comment>
    <comment ref="G136" authorId="0" shapeId="0" xr:uid="{6F6C43C9-1FEA-4AAA-81D3-58BBBB61F9E8}">
      <text>
        <r>
          <rPr>
            <sz val="9"/>
            <color indexed="81"/>
            <rFont val="Tahoma"/>
            <family val="2"/>
          </rPr>
          <t>Solver found a solution. All constraints and optimality conditions are satisfied.</t>
        </r>
      </text>
    </comment>
    <comment ref="H136" authorId="0" shapeId="0" xr:uid="{711118E3-8C90-435C-8743-0B22144015F6}">
      <text>
        <r>
          <rPr>
            <sz val="9"/>
            <color indexed="81"/>
            <rFont val="Tahoma"/>
            <family val="2"/>
          </rPr>
          <t>Solver found a solution. All constraints and optimality conditions are satisfied.</t>
        </r>
      </text>
    </comment>
    <comment ref="I136" authorId="0" shapeId="0" xr:uid="{F16AE7BF-015E-409D-9A34-F8740DBE364D}">
      <text>
        <r>
          <rPr>
            <sz val="9"/>
            <color indexed="81"/>
            <rFont val="Tahoma"/>
            <family val="2"/>
          </rPr>
          <t>Solver found a solution. All constraints and optimality conditions are satisfied.</t>
        </r>
      </text>
    </comment>
    <comment ref="J136" authorId="0" shapeId="0" xr:uid="{37EAD8E8-1FC6-4A19-99E5-9C24F5AEEB4D}">
      <text>
        <r>
          <rPr>
            <sz val="9"/>
            <color indexed="81"/>
            <rFont val="Tahoma"/>
            <family val="2"/>
          </rPr>
          <t>Solver found a solution. All constraints and optimality conditions are satisfied.</t>
        </r>
      </text>
    </comment>
    <comment ref="K136" authorId="0" shapeId="0" xr:uid="{86B6310F-4AEF-4439-883C-2F2E2BE85586}">
      <text>
        <r>
          <rPr>
            <sz val="9"/>
            <color indexed="81"/>
            <rFont val="Tahoma"/>
            <family val="2"/>
          </rPr>
          <t>Solver found a solution. All constraints and optimality conditions are satisfied.</t>
        </r>
      </text>
    </comment>
    <comment ref="L136" authorId="0" shapeId="0" xr:uid="{C0B048B3-F3D5-4A42-B8D6-463874C18E97}">
      <text>
        <r>
          <rPr>
            <sz val="9"/>
            <color indexed="81"/>
            <rFont val="Tahoma"/>
            <family val="2"/>
          </rPr>
          <t>Solver found a solution. All constraints and optimality conditions are satisfied.</t>
        </r>
      </text>
    </comment>
    <comment ref="M136" authorId="0" shapeId="0" xr:uid="{6D18F301-540B-43D1-AC92-EC494185716C}">
      <text>
        <r>
          <rPr>
            <sz val="9"/>
            <color indexed="81"/>
            <rFont val="Tahoma"/>
            <family val="2"/>
          </rPr>
          <t>Solver found a solution. All constraints and optimality conditions are satisfied.</t>
        </r>
      </text>
    </comment>
    <comment ref="N136" authorId="0" shapeId="0" xr:uid="{2B18AB6E-F1FC-45B5-9F1E-BDB2D8D00C1E}">
      <text>
        <r>
          <rPr>
            <sz val="9"/>
            <color indexed="81"/>
            <rFont val="Tahoma"/>
            <family val="2"/>
          </rPr>
          <t>Solver found a solution. All constraints and optimality conditions are satisfied.</t>
        </r>
      </text>
    </comment>
    <comment ref="O136" authorId="0" shapeId="0" xr:uid="{48AE81DD-CDE1-4E3B-A936-78640C47FB0B}">
      <text>
        <r>
          <rPr>
            <sz val="9"/>
            <color indexed="81"/>
            <rFont val="Tahoma"/>
            <family val="2"/>
          </rPr>
          <t>Solver found a solution. All constraints and optimality conditions are satisfied.</t>
        </r>
      </text>
    </comment>
    <comment ref="P136" authorId="0" shapeId="0" xr:uid="{0D833771-122C-4EB0-BF0B-C8E31E179684}">
      <text>
        <r>
          <rPr>
            <sz val="9"/>
            <color indexed="81"/>
            <rFont val="Tahoma"/>
            <family val="2"/>
          </rPr>
          <t>Solver found a solution. All constraints and optimality conditions are satisfied.</t>
        </r>
      </text>
    </comment>
    <comment ref="Q136" authorId="0" shapeId="0" xr:uid="{41DB343C-6060-450A-8598-32B6369504A8}">
      <text>
        <r>
          <rPr>
            <sz val="9"/>
            <color indexed="81"/>
            <rFont val="Tahoma"/>
            <family val="2"/>
          </rPr>
          <t>Solver found a solution. All constraints and optimality conditions are satisfied.</t>
        </r>
      </text>
    </comment>
    <comment ref="R136" authorId="0" shapeId="0" xr:uid="{2DFE38B2-F2E5-46BF-814A-A4DDF6749F70}">
      <text>
        <r>
          <rPr>
            <sz val="9"/>
            <color indexed="81"/>
            <rFont val="Tahoma"/>
            <family val="2"/>
          </rPr>
          <t>Solver found a solution. All constraints and optimality conditions are satisfied.</t>
        </r>
      </text>
    </comment>
    <comment ref="S136" authorId="0" shapeId="0" xr:uid="{FBE10919-5A48-4BBF-B80E-01332E145A90}">
      <text>
        <r>
          <rPr>
            <sz val="9"/>
            <color indexed="81"/>
            <rFont val="Tahoma"/>
            <family val="2"/>
          </rPr>
          <t>Solver found a solution. All constraints and optimality conditions are satisfied.</t>
        </r>
      </text>
    </comment>
    <comment ref="T136" authorId="0" shapeId="0" xr:uid="{F0925F7C-C58B-4FBC-A502-364CE3CB4FA9}">
      <text>
        <r>
          <rPr>
            <sz val="9"/>
            <color indexed="81"/>
            <rFont val="Tahoma"/>
            <family val="2"/>
          </rPr>
          <t>Solver found a solution. All constraints and optimality conditions are satisfied.</t>
        </r>
      </text>
    </comment>
    <comment ref="U136" authorId="0" shapeId="0" xr:uid="{5F21F820-30D5-46F7-9171-D904CECBDDED}">
      <text>
        <r>
          <rPr>
            <sz val="9"/>
            <color indexed="81"/>
            <rFont val="Tahoma"/>
            <family val="2"/>
          </rPr>
          <t>Solver found a solution. All constraints and optimality conditions are satisfied.</t>
        </r>
      </text>
    </comment>
    <comment ref="V136" authorId="0" shapeId="0" xr:uid="{E4729ED3-BE13-4B9A-9ECF-5F1EFC1ED7AF}">
      <text>
        <r>
          <rPr>
            <sz val="9"/>
            <color indexed="81"/>
            <rFont val="Tahoma"/>
            <family val="2"/>
          </rPr>
          <t>Solver found a solution. All constraints and optimality conditions are satisfied.</t>
        </r>
      </text>
    </comment>
    <comment ref="B137" authorId="0" shapeId="0" xr:uid="{C157D1E4-93AA-47C4-BAA3-D84FC1FA4A54}">
      <text>
        <r>
          <rPr>
            <sz val="9"/>
            <color indexed="81"/>
            <rFont val="Tahoma"/>
            <family val="2"/>
          </rPr>
          <t>Solver found an integer solution within tolerance. All constraints are satisfied.</t>
        </r>
      </text>
    </comment>
    <comment ref="C137" authorId="0" shapeId="0" xr:uid="{0F52CDC5-FB07-483F-AB3C-AD83D0E08302}">
      <text>
        <r>
          <rPr>
            <sz val="9"/>
            <color indexed="81"/>
            <rFont val="Tahoma"/>
            <family val="2"/>
          </rPr>
          <t>Solver found an integer solution within tolerance. All constraints are satisfied.</t>
        </r>
      </text>
    </comment>
    <comment ref="D137" authorId="0" shapeId="0" xr:uid="{DD23D8D7-E8CA-4791-804E-4B3001643376}">
      <text>
        <r>
          <rPr>
            <sz val="9"/>
            <color indexed="81"/>
            <rFont val="Tahoma"/>
            <family val="2"/>
          </rPr>
          <t>Solver found an integer solution within tolerance. All constraints are satisfied.</t>
        </r>
      </text>
    </comment>
    <comment ref="E137" authorId="0" shapeId="0" xr:uid="{EFFD02B2-68CE-48CD-A1C9-E7C4946F9C25}">
      <text>
        <r>
          <rPr>
            <sz val="9"/>
            <color indexed="81"/>
            <rFont val="Tahoma"/>
            <family val="2"/>
          </rPr>
          <t>Solver found an integer solution within tolerance. All constraints are satisfied.</t>
        </r>
      </text>
    </comment>
    <comment ref="F137" authorId="0" shapeId="0" xr:uid="{6080CB84-4F43-45A3-9250-6533FE9E0B6A}">
      <text>
        <r>
          <rPr>
            <sz val="9"/>
            <color indexed="81"/>
            <rFont val="Tahoma"/>
            <family val="2"/>
          </rPr>
          <t>Solver found a solution. All constraints and optimality conditions are satisfied.</t>
        </r>
      </text>
    </comment>
    <comment ref="G137" authorId="0" shapeId="0" xr:uid="{26AA63F6-9713-452D-B0C7-71802E762433}">
      <text>
        <r>
          <rPr>
            <sz val="9"/>
            <color indexed="81"/>
            <rFont val="Tahoma"/>
            <family val="2"/>
          </rPr>
          <t>Solver found a solution. All constraints and optimality conditions are satisfied.</t>
        </r>
      </text>
    </comment>
    <comment ref="H137" authorId="0" shapeId="0" xr:uid="{443D500D-2C32-4E12-A897-913776E25E30}">
      <text>
        <r>
          <rPr>
            <sz val="9"/>
            <color indexed="81"/>
            <rFont val="Tahoma"/>
            <family val="2"/>
          </rPr>
          <t>Solver found a solution. All constraints and optimality conditions are satisfied.</t>
        </r>
      </text>
    </comment>
    <comment ref="I137" authorId="0" shapeId="0" xr:uid="{6C591052-4690-4DAB-A480-D9A7D9D0BA2B}">
      <text>
        <r>
          <rPr>
            <sz val="9"/>
            <color indexed="81"/>
            <rFont val="Tahoma"/>
            <family val="2"/>
          </rPr>
          <t>Solver found a solution. All constraints and optimality conditions are satisfied.</t>
        </r>
      </text>
    </comment>
    <comment ref="J137" authorId="0" shapeId="0" xr:uid="{B2AF4E22-A8DB-4A69-A8C7-413F384C33DD}">
      <text>
        <r>
          <rPr>
            <sz val="9"/>
            <color indexed="81"/>
            <rFont val="Tahoma"/>
            <family val="2"/>
          </rPr>
          <t>Solver found a solution. All constraints and optimality conditions are satisfied.</t>
        </r>
      </text>
    </comment>
    <comment ref="K137" authorId="0" shapeId="0" xr:uid="{935B5136-15DE-456C-B803-8CC230B19B07}">
      <text>
        <r>
          <rPr>
            <sz val="9"/>
            <color indexed="81"/>
            <rFont val="Tahoma"/>
            <family val="2"/>
          </rPr>
          <t>Solver found a solution. All constraints and optimality conditions are satisfied.</t>
        </r>
      </text>
    </comment>
    <comment ref="L137" authorId="0" shapeId="0" xr:uid="{D0D925DD-5563-4633-838D-431A1622AAE7}">
      <text>
        <r>
          <rPr>
            <sz val="9"/>
            <color indexed="81"/>
            <rFont val="Tahoma"/>
            <family val="2"/>
          </rPr>
          <t>Solver found a solution. All constraints and optimality conditions are satisfied.</t>
        </r>
      </text>
    </comment>
    <comment ref="M137" authorId="0" shapeId="0" xr:uid="{D0ADDA36-4BD4-4912-85CB-56B152AFE20A}">
      <text>
        <r>
          <rPr>
            <sz val="9"/>
            <color indexed="81"/>
            <rFont val="Tahoma"/>
            <family val="2"/>
          </rPr>
          <t>Solver found a solution. All constraints and optimality conditions are satisfied.</t>
        </r>
      </text>
    </comment>
    <comment ref="N137" authorId="0" shapeId="0" xr:uid="{5F35AC4E-3444-4FCF-B6BD-43DCDEE8BA1E}">
      <text>
        <r>
          <rPr>
            <sz val="9"/>
            <color indexed="81"/>
            <rFont val="Tahoma"/>
            <family val="2"/>
          </rPr>
          <t>Solver found a solution. All constraints and optimality conditions are satisfied.</t>
        </r>
      </text>
    </comment>
    <comment ref="O137" authorId="0" shapeId="0" xr:uid="{96FCC2C5-6EEC-4017-832C-467119ABA2B2}">
      <text>
        <r>
          <rPr>
            <sz val="9"/>
            <color indexed="81"/>
            <rFont val="Tahoma"/>
            <family val="2"/>
          </rPr>
          <t>Solver found a solution. All constraints and optimality conditions are satisfied.</t>
        </r>
      </text>
    </comment>
    <comment ref="P137" authorId="0" shapeId="0" xr:uid="{5390F89E-2D78-426B-945C-1A3F18AAB66A}">
      <text>
        <r>
          <rPr>
            <sz val="9"/>
            <color indexed="81"/>
            <rFont val="Tahoma"/>
            <family val="2"/>
          </rPr>
          <t>Solver found a solution. All constraints and optimality conditions are satisfied.</t>
        </r>
      </text>
    </comment>
    <comment ref="Q137" authorId="0" shapeId="0" xr:uid="{4B9EC7CB-88F0-47CD-B56F-5E598933422C}">
      <text>
        <r>
          <rPr>
            <sz val="9"/>
            <color indexed="81"/>
            <rFont val="Tahoma"/>
            <family val="2"/>
          </rPr>
          <t>Solver found a solution. All constraints and optimality conditions are satisfied.</t>
        </r>
      </text>
    </comment>
    <comment ref="R137" authorId="0" shapeId="0" xr:uid="{84E352BD-146B-44F5-B131-55C7C2639536}">
      <text>
        <r>
          <rPr>
            <sz val="9"/>
            <color indexed="81"/>
            <rFont val="Tahoma"/>
            <family val="2"/>
          </rPr>
          <t>Solver found a solution. All constraints and optimality conditions are satisfied.</t>
        </r>
      </text>
    </comment>
    <comment ref="S137" authorId="0" shapeId="0" xr:uid="{79E7F328-FBDE-426A-A01F-DBB87F869780}">
      <text>
        <r>
          <rPr>
            <sz val="9"/>
            <color indexed="81"/>
            <rFont val="Tahoma"/>
            <family val="2"/>
          </rPr>
          <t>Solver found a solution. All constraints and optimality conditions are satisfied.</t>
        </r>
      </text>
    </comment>
    <comment ref="T137" authorId="0" shapeId="0" xr:uid="{4F806C86-0217-41C5-8D14-C3AC7B6F6727}">
      <text>
        <r>
          <rPr>
            <sz val="9"/>
            <color indexed="81"/>
            <rFont val="Tahoma"/>
            <family val="2"/>
          </rPr>
          <t>Solver found a solution. All constraints and optimality conditions are satisfied.</t>
        </r>
      </text>
    </comment>
    <comment ref="U137" authorId="0" shapeId="0" xr:uid="{90C0A4D3-CA48-4C71-B5A6-BA46C82E3049}">
      <text>
        <r>
          <rPr>
            <sz val="9"/>
            <color indexed="81"/>
            <rFont val="Tahoma"/>
            <family val="2"/>
          </rPr>
          <t>Solver found a solution. All constraints and optimality conditions are satisfied.</t>
        </r>
      </text>
    </comment>
    <comment ref="V137" authorId="0" shapeId="0" xr:uid="{9BA7B40B-61B1-49D9-B98F-A446EECEA97E}">
      <text>
        <r>
          <rPr>
            <sz val="9"/>
            <color indexed="81"/>
            <rFont val="Tahoma"/>
            <family val="2"/>
          </rPr>
          <t>Solver found a solution. All constraints and optimality conditions are satisfied.</t>
        </r>
      </text>
    </comment>
    <comment ref="B138" authorId="0" shapeId="0" xr:uid="{36E5F73C-EECA-492F-A457-AAEAE7A61DA4}">
      <text>
        <r>
          <rPr>
            <sz val="9"/>
            <color indexed="81"/>
            <rFont val="Tahoma"/>
            <family val="2"/>
          </rPr>
          <t>Solver found an integer solution within tolerance. All constraints are satisfied.</t>
        </r>
      </text>
    </comment>
    <comment ref="C138" authorId="0" shapeId="0" xr:uid="{9A0E9AA2-BA8A-4E43-B7A3-9F41DACB4CAA}">
      <text>
        <r>
          <rPr>
            <sz val="9"/>
            <color indexed="81"/>
            <rFont val="Tahoma"/>
            <family val="2"/>
          </rPr>
          <t>Solver found an integer solution within tolerance. All constraints are satisfied.</t>
        </r>
      </text>
    </comment>
    <comment ref="D138" authorId="0" shapeId="0" xr:uid="{6BB4874C-E7D4-4909-B1C4-9110D94A53E1}">
      <text>
        <r>
          <rPr>
            <sz val="9"/>
            <color indexed="81"/>
            <rFont val="Tahoma"/>
            <family val="2"/>
          </rPr>
          <t>Solver found an integer solution within tolerance. All constraints are satisfied.</t>
        </r>
      </text>
    </comment>
    <comment ref="E138" authorId="0" shapeId="0" xr:uid="{974B936F-C410-433F-90A9-7E732294FECB}">
      <text>
        <r>
          <rPr>
            <sz val="9"/>
            <color indexed="81"/>
            <rFont val="Tahoma"/>
            <family val="2"/>
          </rPr>
          <t>Solver found an integer solution within tolerance. All constraints are satisfied.</t>
        </r>
      </text>
    </comment>
    <comment ref="F138" authorId="0" shapeId="0" xr:uid="{511CEE87-60F6-4D5F-9944-4A02F1200A37}">
      <text>
        <r>
          <rPr>
            <sz val="9"/>
            <color indexed="81"/>
            <rFont val="Tahoma"/>
            <family val="2"/>
          </rPr>
          <t>Solver found a solution. All constraints and optimality conditions are satisfied.</t>
        </r>
      </text>
    </comment>
    <comment ref="G138" authorId="0" shapeId="0" xr:uid="{C7BD215E-B655-4F62-9666-B49A5A9EE0C5}">
      <text>
        <r>
          <rPr>
            <sz val="9"/>
            <color indexed="81"/>
            <rFont val="Tahoma"/>
            <family val="2"/>
          </rPr>
          <t>Solver found a solution. All constraints and optimality conditions are satisfied.</t>
        </r>
      </text>
    </comment>
    <comment ref="H138" authorId="0" shapeId="0" xr:uid="{41BD46BB-1844-412B-8845-A2F2EF3C7135}">
      <text>
        <r>
          <rPr>
            <sz val="9"/>
            <color indexed="81"/>
            <rFont val="Tahoma"/>
            <family val="2"/>
          </rPr>
          <t>Solver found a solution. All constraints and optimality conditions are satisfied.</t>
        </r>
      </text>
    </comment>
    <comment ref="I138" authorId="0" shapeId="0" xr:uid="{224DD0A4-3AAE-4C8A-A454-88DD908E5F8C}">
      <text>
        <r>
          <rPr>
            <sz val="9"/>
            <color indexed="81"/>
            <rFont val="Tahoma"/>
            <family val="2"/>
          </rPr>
          <t>Solver found a solution. All constraints and optimality conditions are satisfied.</t>
        </r>
      </text>
    </comment>
    <comment ref="J138" authorId="0" shapeId="0" xr:uid="{B308A0C6-C3AA-4A68-9F5A-F23EBD307D5C}">
      <text>
        <r>
          <rPr>
            <sz val="9"/>
            <color indexed="81"/>
            <rFont val="Tahoma"/>
            <family val="2"/>
          </rPr>
          <t>Solver found a solution. All constraints and optimality conditions are satisfied.</t>
        </r>
      </text>
    </comment>
    <comment ref="K138" authorId="0" shapeId="0" xr:uid="{A5E97A79-0623-441B-8069-12CF6C3112E0}">
      <text>
        <r>
          <rPr>
            <sz val="9"/>
            <color indexed="81"/>
            <rFont val="Tahoma"/>
            <family val="2"/>
          </rPr>
          <t>Solver found a solution. All constraints and optimality conditions are satisfied.</t>
        </r>
      </text>
    </comment>
    <comment ref="L138" authorId="0" shapeId="0" xr:uid="{FCCD624D-B8F4-4A49-9C91-E3CFD1129580}">
      <text>
        <r>
          <rPr>
            <sz val="9"/>
            <color indexed="81"/>
            <rFont val="Tahoma"/>
            <family val="2"/>
          </rPr>
          <t>Solver found a solution. All constraints and optimality conditions are satisfied.</t>
        </r>
      </text>
    </comment>
    <comment ref="M138" authorId="0" shapeId="0" xr:uid="{35E06C82-38FE-4E99-A2EB-8888BB2CA1CE}">
      <text>
        <r>
          <rPr>
            <sz val="9"/>
            <color indexed="81"/>
            <rFont val="Tahoma"/>
            <family val="2"/>
          </rPr>
          <t>Solver found a solution. All constraints and optimality conditions are satisfied.</t>
        </r>
      </text>
    </comment>
    <comment ref="N138" authorId="0" shapeId="0" xr:uid="{1480EA37-CF44-406E-8F37-22ECC9895179}">
      <text>
        <r>
          <rPr>
            <sz val="9"/>
            <color indexed="81"/>
            <rFont val="Tahoma"/>
            <family val="2"/>
          </rPr>
          <t>Solver found a solution. All constraints and optimality conditions are satisfied.</t>
        </r>
      </text>
    </comment>
    <comment ref="O138" authorId="0" shapeId="0" xr:uid="{36CC2334-0CC4-4218-9C54-879B508E235B}">
      <text>
        <r>
          <rPr>
            <sz val="9"/>
            <color indexed="81"/>
            <rFont val="Tahoma"/>
            <family val="2"/>
          </rPr>
          <t>Solver found a solution. All constraints and optimality conditions are satisfied.</t>
        </r>
      </text>
    </comment>
    <comment ref="P138" authorId="0" shapeId="0" xr:uid="{E2ED4CA6-421C-435D-BAFB-B9C9CF8B26A0}">
      <text>
        <r>
          <rPr>
            <sz val="9"/>
            <color indexed="81"/>
            <rFont val="Tahoma"/>
            <family val="2"/>
          </rPr>
          <t>Solver found a solution. All constraints and optimality conditions are satisfied.</t>
        </r>
      </text>
    </comment>
    <comment ref="Q138" authorId="0" shapeId="0" xr:uid="{14A875FC-ABB0-4EC9-BD0B-94D599A4D09A}">
      <text>
        <r>
          <rPr>
            <sz val="9"/>
            <color indexed="81"/>
            <rFont val="Tahoma"/>
            <family val="2"/>
          </rPr>
          <t>Solver found a solution. All constraints and optimality conditions are satisfied.</t>
        </r>
      </text>
    </comment>
    <comment ref="R138" authorId="0" shapeId="0" xr:uid="{14DA2859-430F-4685-86D7-40F66126078F}">
      <text>
        <r>
          <rPr>
            <sz val="9"/>
            <color indexed="81"/>
            <rFont val="Tahoma"/>
            <family val="2"/>
          </rPr>
          <t>Solver found a solution. All constraints and optimality conditions are satisfied.</t>
        </r>
      </text>
    </comment>
    <comment ref="S138" authorId="0" shapeId="0" xr:uid="{CA377B5D-CF49-41EC-8F97-1E97F7D8F6AE}">
      <text>
        <r>
          <rPr>
            <sz val="9"/>
            <color indexed="81"/>
            <rFont val="Tahoma"/>
            <family val="2"/>
          </rPr>
          <t>Solver found a solution. All constraints and optimality conditions are satisfied.</t>
        </r>
      </text>
    </comment>
    <comment ref="T138" authorId="0" shapeId="0" xr:uid="{388A47F4-0108-4101-8B9F-EA29685CA2C4}">
      <text>
        <r>
          <rPr>
            <sz val="9"/>
            <color indexed="81"/>
            <rFont val="Tahoma"/>
            <family val="2"/>
          </rPr>
          <t>Solver found a solution. All constraints and optimality conditions are satisfied.</t>
        </r>
      </text>
    </comment>
    <comment ref="U138" authorId="0" shapeId="0" xr:uid="{FBE03279-4344-45ED-BF13-30689A8A7CE4}">
      <text>
        <r>
          <rPr>
            <sz val="9"/>
            <color indexed="81"/>
            <rFont val="Tahoma"/>
            <family val="2"/>
          </rPr>
          <t>Solver found a solution. All constraints and optimality conditions are satisfied.</t>
        </r>
      </text>
    </comment>
    <comment ref="V138" authorId="0" shapeId="0" xr:uid="{315F9F92-1510-4773-92E3-70BC52F9E822}">
      <text>
        <r>
          <rPr>
            <sz val="9"/>
            <color indexed="81"/>
            <rFont val="Tahoma"/>
            <family val="2"/>
          </rPr>
          <t>Solver found a solution. All constraints and optimality conditions are satisfied.</t>
        </r>
      </text>
    </comment>
    <comment ref="B139" authorId="0" shapeId="0" xr:uid="{66720883-BF4E-4C90-8AE2-4E1E3A4DA162}">
      <text>
        <r>
          <rPr>
            <sz val="9"/>
            <color indexed="81"/>
            <rFont val="Tahoma"/>
            <family val="2"/>
          </rPr>
          <t>Solver found an integer solution within tolerance. All constraints are satisfied.</t>
        </r>
      </text>
    </comment>
    <comment ref="C139" authorId="0" shapeId="0" xr:uid="{50D056BF-050F-4887-AAF4-73C10EA0933D}">
      <text>
        <r>
          <rPr>
            <sz val="9"/>
            <color indexed="81"/>
            <rFont val="Tahoma"/>
            <family val="2"/>
          </rPr>
          <t>Solver found an integer solution within tolerance. All constraints are satisfied.</t>
        </r>
      </text>
    </comment>
    <comment ref="D139" authorId="0" shapeId="0" xr:uid="{47F1462E-8DBE-41A0-A434-67D8DC27A0AB}">
      <text>
        <r>
          <rPr>
            <sz val="9"/>
            <color indexed="81"/>
            <rFont val="Tahoma"/>
            <family val="2"/>
          </rPr>
          <t>Solver found an integer solution within tolerance. All constraints are satisfied.</t>
        </r>
      </text>
    </comment>
    <comment ref="E139" authorId="0" shapeId="0" xr:uid="{95A86E50-D922-4F5E-A413-AB520B330AE5}">
      <text>
        <r>
          <rPr>
            <sz val="9"/>
            <color indexed="81"/>
            <rFont val="Tahoma"/>
            <family val="2"/>
          </rPr>
          <t>Solver found an integer solution within tolerance. All constraints are satisfied.</t>
        </r>
      </text>
    </comment>
    <comment ref="F139" authorId="0" shapeId="0" xr:uid="{5D36340A-151B-48BB-934A-CEB396083A5D}">
      <text>
        <r>
          <rPr>
            <sz val="9"/>
            <color indexed="81"/>
            <rFont val="Tahoma"/>
            <family val="2"/>
          </rPr>
          <t>Solver found a solution. All constraints and optimality conditions are satisfied.</t>
        </r>
      </text>
    </comment>
    <comment ref="G139" authorId="0" shapeId="0" xr:uid="{DD8B6250-350B-4F2D-B72A-E5E207043442}">
      <text>
        <r>
          <rPr>
            <sz val="9"/>
            <color indexed="81"/>
            <rFont val="Tahoma"/>
            <family val="2"/>
          </rPr>
          <t>Solver found a solution. All constraints and optimality conditions are satisfied.</t>
        </r>
      </text>
    </comment>
    <comment ref="H139" authorId="0" shapeId="0" xr:uid="{FE5859CF-F660-4F15-921C-AE55764ACD52}">
      <text>
        <r>
          <rPr>
            <sz val="9"/>
            <color indexed="81"/>
            <rFont val="Tahoma"/>
            <family val="2"/>
          </rPr>
          <t>Solver found a solution. All constraints and optimality conditions are satisfied.</t>
        </r>
      </text>
    </comment>
    <comment ref="I139" authorId="0" shapeId="0" xr:uid="{596B2441-D086-4797-A576-42750C86D6A8}">
      <text>
        <r>
          <rPr>
            <sz val="9"/>
            <color indexed="81"/>
            <rFont val="Tahoma"/>
            <family val="2"/>
          </rPr>
          <t>Solver found a solution. All constraints and optimality conditions are satisfied.</t>
        </r>
      </text>
    </comment>
    <comment ref="J139" authorId="0" shapeId="0" xr:uid="{C58BEB7D-EA47-463C-ADF7-48EE5356F7BE}">
      <text>
        <r>
          <rPr>
            <sz val="9"/>
            <color indexed="81"/>
            <rFont val="Tahoma"/>
            <family val="2"/>
          </rPr>
          <t>Solver found a solution. All constraints and optimality conditions are satisfied.</t>
        </r>
      </text>
    </comment>
    <comment ref="K139" authorId="0" shapeId="0" xr:uid="{3178C59F-121B-45F5-8A77-72FB03E0E379}">
      <text>
        <r>
          <rPr>
            <sz val="9"/>
            <color indexed="81"/>
            <rFont val="Tahoma"/>
            <family val="2"/>
          </rPr>
          <t>Solver found a solution. All constraints and optimality conditions are satisfied.</t>
        </r>
      </text>
    </comment>
    <comment ref="L139" authorId="0" shapeId="0" xr:uid="{4F08A49F-8829-41F5-AB64-8D5D93E7DFDD}">
      <text>
        <r>
          <rPr>
            <sz val="9"/>
            <color indexed="81"/>
            <rFont val="Tahoma"/>
            <family val="2"/>
          </rPr>
          <t>Solver found a solution. All constraints and optimality conditions are satisfied.</t>
        </r>
      </text>
    </comment>
    <comment ref="M139" authorId="0" shapeId="0" xr:uid="{691DD9F7-60E4-49D4-B863-9FA3B6AC2E39}">
      <text>
        <r>
          <rPr>
            <sz val="9"/>
            <color indexed="81"/>
            <rFont val="Tahoma"/>
            <family val="2"/>
          </rPr>
          <t>Solver found a solution. All constraints and optimality conditions are satisfied.</t>
        </r>
      </text>
    </comment>
    <comment ref="N139" authorId="0" shapeId="0" xr:uid="{E13B4CAF-036C-44BD-8CFA-2FA0C67B0E70}">
      <text>
        <r>
          <rPr>
            <sz val="9"/>
            <color indexed="81"/>
            <rFont val="Tahoma"/>
            <family val="2"/>
          </rPr>
          <t>Solver found a solution. All constraints and optimality conditions are satisfied.</t>
        </r>
      </text>
    </comment>
    <comment ref="O139" authorId="0" shapeId="0" xr:uid="{B689789A-6F0E-46B4-BAA9-EA327374E37C}">
      <text>
        <r>
          <rPr>
            <sz val="9"/>
            <color indexed="81"/>
            <rFont val="Tahoma"/>
            <family val="2"/>
          </rPr>
          <t>Solver found a solution. All constraints and optimality conditions are satisfied.</t>
        </r>
      </text>
    </comment>
    <comment ref="P139" authorId="0" shapeId="0" xr:uid="{30909583-7569-431F-945E-38A1253B5D19}">
      <text>
        <r>
          <rPr>
            <sz val="9"/>
            <color indexed="81"/>
            <rFont val="Tahoma"/>
            <family val="2"/>
          </rPr>
          <t>Solver found a solution. All constraints and optimality conditions are satisfied.</t>
        </r>
      </text>
    </comment>
    <comment ref="Q139" authorId="0" shapeId="0" xr:uid="{FBAD9CD3-0DE6-4871-8F4E-CE8C6FBC5481}">
      <text>
        <r>
          <rPr>
            <sz val="9"/>
            <color indexed="81"/>
            <rFont val="Tahoma"/>
            <family val="2"/>
          </rPr>
          <t>Solver found a solution. All constraints and optimality conditions are satisfied.</t>
        </r>
      </text>
    </comment>
    <comment ref="R139" authorId="0" shapeId="0" xr:uid="{3EAE417B-4F86-4096-9A3B-D6A539FE1133}">
      <text>
        <r>
          <rPr>
            <sz val="9"/>
            <color indexed="81"/>
            <rFont val="Tahoma"/>
            <family val="2"/>
          </rPr>
          <t>Solver found a solution. All constraints and optimality conditions are satisfied.</t>
        </r>
      </text>
    </comment>
    <comment ref="S139" authorId="0" shapeId="0" xr:uid="{FA5C358E-0910-483B-9D4B-9B091042021C}">
      <text>
        <r>
          <rPr>
            <sz val="9"/>
            <color indexed="81"/>
            <rFont val="Tahoma"/>
            <family val="2"/>
          </rPr>
          <t>Solver found a solution. All constraints and optimality conditions are satisfied.</t>
        </r>
      </text>
    </comment>
    <comment ref="T139" authorId="0" shapeId="0" xr:uid="{1F2CA9DC-8AF5-4FC8-A0B6-CAE6E139022D}">
      <text>
        <r>
          <rPr>
            <sz val="9"/>
            <color indexed="81"/>
            <rFont val="Tahoma"/>
            <family val="2"/>
          </rPr>
          <t>Solver found a solution. All constraints and optimality conditions are satisfied.</t>
        </r>
      </text>
    </comment>
    <comment ref="U139" authorId="0" shapeId="0" xr:uid="{A12AC064-47B5-48D6-9DF4-88321F06927E}">
      <text>
        <r>
          <rPr>
            <sz val="9"/>
            <color indexed="81"/>
            <rFont val="Tahoma"/>
            <family val="2"/>
          </rPr>
          <t>Solver found a solution. All constraints and optimality conditions are satisfied.</t>
        </r>
      </text>
    </comment>
    <comment ref="V139" authorId="0" shapeId="0" xr:uid="{C1760DFF-28D8-4EB4-A0BE-40FC20D4C5F7}">
      <text>
        <r>
          <rPr>
            <sz val="9"/>
            <color indexed="81"/>
            <rFont val="Tahoma"/>
            <family val="2"/>
          </rPr>
          <t>Solver found a solution. All constraints and optimality conditions are satisfied.</t>
        </r>
      </text>
    </comment>
    <comment ref="B140" authorId="0" shapeId="0" xr:uid="{ECAB6448-B508-44FB-B7D1-86433B06EAB0}">
      <text>
        <r>
          <rPr>
            <sz val="9"/>
            <color indexed="81"/>
            <rFont val="Tahoma"/>
            <family val="2"/>
          </rPr>
          <t>Solver found an integer solution within tolerance. All constraints are satisfied.</t>
        </r>
      </text>
    </comment>
    <comment ref="C140" authorId="0" shapeId="0" xr:uid="{B2D2FE6D-287C-4E64-ABD2-6AD0CF34D5F6}">
      <text>
        <r>
          <rPr>
            <sz val="9"/>
            <color indexed="81"/>
            <rFont val="Tahoma"/>
            <family val="2"/>
          </rPr>
          <t>Solver found an integer solution within tolerance. All constraints are satisfied.</t>
        </r>
      </text>
    </comment>
    <comment ref="D140" authorId="0" shapeId="0" xr:uid="{101F5407-5673-4459-9AFD-70CE3D9C0343}">
      <text>
        <r>
          <rPr>
            <sz val="9"/>
            <color indexed="81"/>
            <rFont val="Tahoma"/>
            <family val="2"/>
          </rPr>
          <t>Solver found an integer solution within tolerance. All constraints are satisfied.</t>
        </r>
      </text>
    </comment>
    <comment ref="E140" authorId="0" shapeId="0" xr:uid="{B7CA3058-11CB-4364-951D-496649CE88E7}">
      <text>
        <r>
          <rPr>
            <sz val="9"/>
            <color indexed="81"/>
            <rFont val="Tahoma"/>
            <family val="2"/>
          </rPr>
          <t>Solver found an integer solution within tolerance. All constraints are satisfied.</t>
        </r>
      </text>
    </comment>
    <comment ref="F140" authorId="0" shapeId="0" xr:uid="{FA6E8FC1-8D82-4370-8206-27DCEF438157}">
      <text>
        <r>
          <rPr>
            <sz val="9"/>
            <color indexed="81"/>
            <rFont val="Tahoma"/>
            <family val="2"/>
          </rPr>
          <t>Solver found a solution. All constraints and optimality conditions are satisfied.</t>
        </r>
      </text>
    </comment>
    <comment ref="G140" authorId="0" shapeId="0" xr:uid="{A250BBC7-826C-4643-9683-0FD5344589CE}">
      <text>
        <r>
          <rPr>
            <sz val="9"/>
            <color indexed="81"/>
            <rFont val="Tahoma"/>
            <family val="2"/>
          </rPr>
          <t>Solver found a solution. All constraints and optimality conditions are satisfied.</t>
        </r>
      </text>
    </comment>
    <comment ref="H140" authorId="0" shapeId="0" xr:uid="{E1842A58-6FB4-44F4-B801-59E0E4C6C1D3}">
      <text>
        <r>
          <rPr>
            <sz val="9"/>
            <color indexed="81"/>
            <rFont val="Tahoma"/>
            <family val="2"/>
          </rPr>
          <t>Solver found a solution. All constraints and optimality conditions are satisfied.</t>
        </r>
      </text>
    </comment>
    <comment ref="I140" authorId="0" shapeId="0" xr:uid="{8AB49BF7-BE5B-4A3F-A0F3-57501F348AB4}">
      <text>
        <r>
          <rPr>
            <sz val="9"/>
            <color indexed="81"/>
            <rFont val="Tahoma"/>
            <family val="2"/>
          </rPr>
          <t>Solver found a solution. All constraints and optimality conditions are satisfied.</t>
        </r>
      </text>
    </comment>
    <comment ref="J140" authorId="0" shapeId="0" xr:uid="{ABC30461-BF92-48D1-9BB0-154CAF94B8A9}">
      <text>
        <r>
          <rPr>
            <sz val="9"/>
            <color indexed="81"/>
            <rFont val="Tahoma"/>
            <family val="2"/>
          </rPr>
          <t>Solver found a solution. All constraints and optimality conditions are satisfied.</t>
        </r>
      </text>
    </comment>
    <comment ref="K140" authorId="0" shapeId="0" xr:uid="{8F134E59-44CC-4B38-8124-402EAD690457}">
      <text>
        <r>
          <rPr>
            <sz val="9"/>
            <color indexed="81"/>
            <rFont val="Tahoma"/>
            <family val="2"/>
          </rPr>
          <t>Solver found a solution. All constraints and optimality conditions are satisfied.</t>
        </r>
      </text>
    </comment>
    <comment ref="L140" authorId="0" shapeId="0" xr:uid="{634A6A74-247B-4F30-BA68-C33FFFDB9E67}">
      <text>
        <r>
          <rPr>
            <sz val="9"/>
            <color indexed="81"/>
            <rFont val="Tahoma"/>
            <family val="2"/>
          </rPr>
          <t>Solver found a solution. All constraints and optimality conditions are satisfied.</t>
        </r>
      </text>
    </comment>
    <comment ref="M140" authorId="0" shapeId="0" xr:uid="{10DB6DCF-D974-4838-91AC-B3A7681E8D7C}">
      <text>
        <r>
          <rPr>
            <sz val="9"/>
            <color indexed="81"/>
            <rFont val="Tahoma"/>
            <family val="2"/>
          </rPr>
          <t>Solver found a solution. All constraints and optimality conditions are satisfied.</t>
        </r>
      </text>
    </comment>
    <comment ref="N140" authorId="0" shapeId="0" xr:uid="{0C7AFDB4-EA55-49CD-8B9D-51B3539D8BE6}">
      <text>
        <r>
          <rPr>
            <sz val="9"/>
            <color indexed="81"/>
            <rFont val="Tahoma"/>
            <family val="2"/>
          </rPr>
          <t>Solver found a solution. All constraints and optimality conditions are satisfied.</t>
        </r>
      </text>
    </comment>
    <comment ref="O140" authorId="0" shapeId="0" xr:uid="{F9B1197F-3D8A-44D4-B1AB-7D31DC538818}">
      <text>
        <r>
          <rPr>
            <sz val="9"/>
            <color indexed="81"/>
            <rFont val="Tahoma"/>
            <family val="2"/>
          </rPr>
          <t>Solver found a solution. All constraints and optimality conditions are satisfied.</t>
        </r>
      </text>
    </comment>
    <comment ref="P140" authorId="0" shapeId="0" xr:uid="{F4E14B96-B2D0-4039-9205-35686640E1F7}">
      <text>
        <r>
          <rPr>
            <sz val="9"/>
            <color indexed="81"/>
            <rFont val="Tahoma"/>
            <family val="2"/>
          </rPr>
          <t>Solver found a solution. All constraints and optimality conditions are satisfied.</t>
        </r>
      </text>
    </comment>
    <comment ref="Q140" authorId="0" shapeId="0" xr:uid="{D4E8A9CC-F630-49DE-80AA-080B432CCC5A}">
      <text>
        <r>
          <rPr>
            <sz val="9"/>
            <color indexed="81"/>
            <rFont val="Tahoma"/>
            <family val="2"/>
          </rPr>
          <t>Solver found a solution. All constraints and optimality conditions are satisfied.</t>
        </r>
      </text>
    </comment>
    <comment ref="R140" authorId="0" shapeId="0" xr:uid="{8BE07D31-51CF-49F7-89C5-F36DD6D93962}">
      <text>
        <r>
          <rPr>
            <sz val="9"/>
            <color indexed="81"/>
            <rFont val="Tahoma"/>
            <family val="2"/>
          </rPr>
          <t>Solver found a solution. All constraints and optimality conditions are satisfied.</t>
        </r>
      </text>
    </comment>
    <comment ref="S140" authorId="0" shapeId="0" xr:uid="{A7ACD5FF-9330-4271-BAFA-B2ABDDDA6CA3}">
      <text>
        <r>
          <rPr>
            <sz val="9"/>
            <color indexed="81"/>
            <rFont val="Tahoma"/>
            <family val="2"/>
          </rPr>
          <t>Solver found a solution. All constraints and optimality conditions are satisfied.</t>
        </r>
      </text>
    </comment>
    <comment ref="T140" authorId="0" shapeId="0" xr:uid="{8803C489-7CFD-41F7-943C-DB8CDE2C37A6}">
      <text>
        <r>
          <rPr>
            <sz val="9"/>
            <color indexed="81"/>
            <rFont val="Tahoma"/>
            <family val="2"/>
          </rPr>
          <t>Solver found a solution. All constraints and optimality conditions are satisfied.</t>
        </r>
      </text>
    </comment>
    <comment ref="U140" authorId="0" shapeId="0" xr:uid="{D45E861A-3AC1-4EA0-85D0-60F470E2E832}">
      <text>
        <r>
          <rPr>
            <sz val="9"/>
            <color indexed="81"/>
            <rFont val="Tahoma"/>
            <family val="2"/>
          </rPr>
          <t>Solver found a solution. All constraints and optimality conditions are satisfied.</t>
        </r>
      </text>
    </comment>
    <comment ref="V140" authorId="0" shapeId="0" xr:uid="{2670476D-A163-4A7E-BCD8-87BE41021DDE}">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<sst xmlns="http://schemas.openxmlformats.org/spreadsheetml/2006/main" count="257" uniqueCount="92">
  <si>
    <t xml:space="preserve">Daily Scheduling </t>
  </si>
  <si>
    <t>Decision Variables</t>
  </si>
  <si>
    <t>Value</t>
  </si>
  <si>
    <t>Cost, $</t>
  </si>
  <si>
    <t>Scheduling based on the model decisions</t>
  </si>
  <si>
    <t>8am</t>
  </si>
  <si>
    <t>9am</t>
  </si>
  <si>
    <t>10am</t>
  </si>
  <si>
    <t>11am</t>
  </si>
  <si>
    <t>12pm</t>
  </si>
  <si>
    <t>1pm</t>
  </si>
  <si>
    <t>2pm</t>
  </si>
  <si>
    <t>3pm</t>
  </si>
  <si>
    <t>4pm</t>
  </si>
  <si>
    <t>Objective</t>
  </si>
  <si>
    <t>Minimize daily cost, $</t>
  </si>
  <si>
    <t>Constraints</t>
  </si>
  <si>
    <t>LHS</t>
  </si>
  <si>
    <t>RHS</t>
  </si>
  <si>
    <t>&gt;=</t>
  </si>
  <si>
    <r>
      <t>A</t>
    </r>
    <r>
      <rPr>
        <b/>
        <sz val="8"/>
        <rFont val="Arial"/>
        <family val="2"/>
      </rPr>
      <t>8</t>
    </r>
    <r>
      <rPr>
        <b/>
        <sz val="10"/>
        <rFont val="Arial"/>
        <family val="2"/>
      </rPr>
      <t xml:space="preserve"> =</t>
    </r>
  </si>
  <si>
    <r>
      <t>A</t>
    </r>
    <r>
      <rPr>
        <b/>
        <sz val="8"/>
        <rFont val="Arial"/>
        <family val="2"/>
      </rPr>
      <t>4</t>
    </r>
    <r>
      <rPr>
        <b/>
        <sz val="10"/>
        <rFont val="Arial"/>
        <family val="2"/>
      </rPr>
      <t xml:space="preserve"> =</t>
    </r>
  </si>
  <si>
    <r>
      <t>A</t>
    </r>
    <r>
      <rPr>
        <b/>
        <sz val="8"/>
        <rFont val="Arial"/>
        <family val="2"/>
      </rPr>
      <t>12</t>
    </r>
    <r>
      <rPr>
        <b/>
        <sz val="10"/>
        <rFont val="Arial"/>
        <family val="2"/>
      </rPr>
      <t xml:space="preserve"> =</t>
    </r>
  </si>
  <si>
    <r>
      <t>M</t>
    </r>
    <r>
      <rPr>
        <b/>
        <sz val="8"/>
        <rFont val="Arial"/>
        <family val="2"/>
      </rPr>
      <t>a</t>
    </r>
    <r>
      <rPr>
        <b/>
        <sz val="10"/>
        <rFont val="Arial"/>
        <family val="2"/>
      </rPr>
      <t xml:space="preserve"> =</t>
    </r>
  </si>
  <si>
    <r>
      <t>M</t>
    </r>
    <r>
      <rPr>
        <b/>
        <sz val="8"/>
        <rFont val="Arial"/>
        <family val="2"/>
      </rPr>
      <t>p</t>
    </r>
    <r>
      <rPr>
        <b/>
        <sz val="10"/>
        <rFont val="Arial"/>
        <family val="2"/>
      </rPr>
      <t xml:space="preserve"> =</t>
    </r>
  </si>
  <si>
    <t>Number of Attendants starts at 8 am</t>
  </si>
  <si>
    <t>Number of Attendants starts at 4 pm</t>
  </si>
  <si>
    <t>Number of Attendants starts at 12 am</t>
  </si>
  <si>
    <t>Number of Residents starts at 8 am</t>
  </si>
  <si>
    <t>Number of Residents starts at 8 pm</t>
  </si>
  <si>
    <t>5pm</t>
  </si>
  <si>
    <t>6pm</t>
  </si>
  <si>
    <t>7pm</t>
  </si>
  <si>
    <t>8pm</t>
  </si>
  <si>
    <t>9pm</t>
  </si>
  <si>
    <t>10pm</t>
  </si>
  <si>
    <t>11pm</t>
  </si>
  <si>
    <t>12am</t>
  </si>
  <si>
    <t>1am</t>
  </si>
  <si>
    <t>2am</t>
  </si>
  <si>
    <t>3am</t>
  </si>
  <si>
    <t>4am</t>
  </si>
  <si>
    <t>5am</t>
  </si>
  <si>
    <t>6am</t>
  </si>
  <si>
    <t>7am</t>
  </si>
  <si>
    <t>hours</t>
  </si>
  <si>
    <t>Doctors at 9 am - 3 pm</t>
  </si>
  <si>
    <t>&lt;=</t>
  </si>
  <si>
    <t>Interns</t>
  </si>
  <si>
    <t>Attendants at 8am</t>
  </si>
  <si>
    <t>Attendants at 12am</t>
  </si>
  <si>
    <t>Attendants at 4pm</t>
  </si>
  <si>
    <t>Total cost of shift</t>
  </si>
  <si>
    <t>$C$19,$C$4:$C$8</t>
  </si>
  <si>
    <t>Daily Number of Interns</t>
  </si>
  <si>
    <t>Oneway analysis for Solver model in Question 3 worksheet</t>
  </si>
  <si>
    <t>$C$19</t>
  </si>
  <si>
    <t>$C$4</t>
  </si>
  <si>
    <t>$C$5</t>
  </si>
  <si>
    <t>$C$6</t>
  </si>
  <si>
    <t>$C$7</t>
  </si>
  <si>
    <t>$C$8</t>
  </si>
  <si>
    <t>Data for chart</t>
  </si>
  <si>
    <t>Doctors at 3 pm - 4 pm</t>
  </si>
  <si>
    <t>Doctors at 4 pm - 7 pm</t>
  </si>
  <si>
    <t>Doctors at 8 pm - 12 am</t>
  </si>
  <si>
    <t>Doctors at 12 am - 8 am</t>
  </si>
  <si>
    <t>Doctors at 8 am - 9 am</t>
  </si>
  <si>
    <t>Doctors at 7 pm - 8 pm</t>
  </si>
  <si>
    <t>$D$32</t>
  </si>
  <si>
    <t>Daily Number of Interns (cell $D$32) values along side, output cell(s) along top</t>
  </si>
  <si>
    <t>$D$24</t>
  </si>
  <si>
    <t/>
  </si>
  <si>
    <t>Number of doctors at 4pm - 7pm</t>
  </si>
  <si>
    <t>Twoway analysis for Solver model in Question 3 worksheet</t>
  </si>
  <si>
    <t>Output and Number of doctors at 4pm - 7pm value for chart</t>
  </si>
  <si>
    <t>Output</t>
  </si>
  <si>
    <t>Number of doctors at 4pm - 7pm value</t>
  </si>
  <si>
    <t>Column1</t>
  </si>
  <si>
    <t>symbol</t>
  </si>
  <si>
    <t>Symbol</t>
  </si>
  <si>
    <t>$D$27</t>
  </si>
  <si>
    <t>Number of doctors at 12am - 8am</t>
  </si>
  <si>
    <t>Number of doctors at 12am - 8am (cell $D$27) values along side, Number of doctors at 4pm - 7pm (cell $D$24) values along top, output cell in corner</t>
  </si>
  <si>
    <t>Output and Number of doctors at 12am - 8am value for chart</t>
  </si>
  <si>
    <t>Number of doctors at 12am - 8am value</t>
  </si>
  <si>
    <t>Minimize the daily cost</t>
  </si>
  <si>
    <t>Number of attendants at 8am</t>
  </si>
  <si>
    <t>Number of attendants at 4pm</t>
  </si>
  <si>
    <t>Number of attendants at 12am</t>
  </si>
  <si>
    <t>Number of residents at 8am</t>
  </si>
  <si>
    <t>Number of residents at 8pm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</si>
</sst>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b/>
      <i/>
      <sz val="10"/>
      <color rgb="FF0000FF"/>
      <name val="Arial"/>
      <family val="2"/>
    </font>
    <font>
      <sz val="10"/>
      <name val="Arial"/>
      <family val="2"/>
    </font>
    <font>
      <b/>
      <i/>
      <sz val="10"/>
      <color theme="1"/>
      <name val="Arial"/>
      <family val="2"/>
    </font>
    <font>
      <i/>
      <sz val="10"/>
      <color theme="1"/>
      <name val="Arial"/>
      <family val="2"/>
    </font>
    <font>
      <b/>
      <sz val="10"/>
      <name val="Arial"/>
      <family val="2"/>
    </font>
    <font>
      <b/>
      <sz val="10"/>
      <color indexed="10"/>
      <name val="Arial"/>
      <family val="2"/>
    </font>
    <font>
      <b/>
      <i/>
      <sz val="10"/>
      <name val="Arial"/>
      <family val="2"/>
    </font>
    <font>
      <b/>
      <sz val="10"/>
      <color rgb="FF000000"/>
      <name val="Arial"/>
      <family val="2"/>
    </font>
    <font>
      <b/>
      <sz val="10"/>
      <color theme="1"/>
      <name val="Arial"/>
      <family val="2"/>
    </font>
    <font>
      <b/>
      <sz val="8"/>
      <name val="Arial"/>
      <family val="2"/>
    </font>
    <font>
      <sz val="11"/>
      <color rgb="FFFFFFFF"/>
      <name val="Calibri"/>
      <family val="2"/>
      <scheme val="minor"/>
    </font>
    <font>
      <sz val="9"/>
      <color indexed="81"/>
      <name val="Tahoma"/>
      <family val="2"/>
    </font>
  </fonts>
  <fills count="19">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6"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0070C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0" fontId="4" fillId="0" borderId="0"/>
  </cellStyleXfs>
  <cellXfs count="121">
    <xf numFmtId="0" fontId="0" fillId="0" borderId="0" xfId="0"/>
    <xf numFmtId="0" fontId="3" fillId="0" borderId="1" xfId="0" applyFont="1" applyBorder="1"/>
    <xf numFmtId="0" fontId="4" fillId="0" borderId="1" xfId="0" applyFont="1" applyBorder="1"/>
    <xf numFmtId="0" fontId="4" fillId="0" borderId="0" xfId="0" applyFont="1"/>
    <xf numFmtId="0" fontId="5" fillId="0" borderId="1" xfId="0" applyFont="1" applyBorder="1" applyAlignment="1">
      <alignment horizontal="center"/>
    </xf>
    <xf numFmtId="0" fontId="6" fillId="0" borderId="1" xfId="0" applyFont="1" applyBorder="1"/>
    <xf numFmtId="0" fontId="7" fillId="0" borderId="1" xfId="0" applyFont="1" applyBorder="1"/>
    <xf numFmtId="0" fontId="7" fillId="0" borderId="1" xfId="0" applyFont="1" applyBorder="1" applyAlignment="1">
      <alignment horizontal="center"/>
    </xf>
    <xf numFmtId="2" fontId="8" fillId="2" borderId="1" xfId="0" applyNumberFormat="1" applyFont="1" applyFill="1" applyBorder="1" applyAlignment="1">
      <alignment horizontal="center"/>
    </xf>
    <xf numFmtId="0" fontId="7" fillId="0" borderId="0" xfId="0" applyFont="1"/>
    <xf numFmtId="0" fontId="4" fillId="0" borderId="0" xfId="0" applyFont="1" applyAlignment="1">
      <alignment horizontal="center"/>
    </xf>
    <xf numFmtId="0" fontId="9" fillId="0" borderId="0" xfId="2" applyFont="1" applyAlignment="1">
      <alignment horizontal="left"/>
    </xf>
    <xf numFmtId="0" fontId="4" fillId="0" borderId="0" xfId="2"/>
    <xf numFmtId="164" fontId="4" fillId="4" borderId="1" xfId="2" applyNumberFormat="1" applyFill="1" applyBorder="1" applyAlignment="1">
      <alignment horizontal="center"/>
    </xf>
    <xf numFmtId="1" fontId="4" fillId="5" borderId="1" xfId="2" applyNumberFormat="1" applyFill="1" applyBorder="1" applyAlignment="1">
      <alignment horizontal="center"/>
    </xf>
    <xf numFmtId="1" fontId="8" fillId="0" borderId="0" xfId="0" applyNumberFormat="1" applyFont="1" applyAlignment="1">
      <alignment horizontal="center"/>
    </xf>
    <xf numFmtId="0" fontId="7" fillId="0" borderId="0" xfId="0" applyFont="1" applyAlignment="1">
      <alignment horizontal="center"/>
    </xf>
    <xf numFmtId="4" fontId="8" fillId="6" borderId="1" xfId="1" applyNumberFormat="1" applyFont="1" applyFill="1" applyBorder="1" applyAlignment="1">
      <alignment horizontal="center"/>
    </xf>
    <xf numFmtId="0" fontId="5" fillId="0" borderId="2" xfId="0" applyFont="1" applyBorder="1" applyAlignment="1">
      <alignment horizontal="center"/>
    </xf>
    <xf numFmtId="164" fontId="11" fillId="7" borderId="1" xfId="0" applyNumberFormat="1" applyFont="1" applyFill="1" applyBorder="1" applyAlignment="1">
      <alignment horizontal="center"/>
    </xf>
    <xf numFmtId="0" fontId="4" fillId="0" borderId="1" xfId="0" applyFont="1" applyBorder="1" applyAlignment="1">
      <alignment horizontal="center"/>
    </xf>
    <xf numFmtId="0" fontId="7" fillId="0" borderId="1" xfId="0" applyFont="1" applyBorder="1" applyAlignment="1">
      <alignment horizontal="center" vertical="center"/>
    </xf>
    <xf numFmtId="164" fontId="7" fillId="8" borderId="1" xfId="0" applyNumberFormat="1" applyFont="1" applyFill="1" applyBorder="1" applyAlignment="1">
      <alignment horizontal="center"/>
    </xf>
    <xf numFmtId="0" fontId="4" fillId="0" borderId="1" xfId="0" applyFont="1" applyFill="1" applyBorder="1" applyAlignment="1">
      <alignment horizontal="center" vertical="center"/>
    </xf>
    <xf numFmtId="49" fontId="0" fillId="0" borderId="0" xfId="0" applyNumberFormat="1"/>
    <xf numFmtId="0" fontId="2" fillId="0" borderId="0" xfId="0" applyFont="1"/>
    <xf numFmtId="1" fontId="0" fillId="0" borderId="0" xfId="0" applyNumberFormat="1"/>
    <xf numFmtId="0" fontId="0" fillId="9" borderId="0" xfId="0" applyFill="1" applyAlignment="1">
      <alignment horizontal="right" textRotation="90"/>
    </xf>
    <xf numFmtId="0" fontId="13" fillId="0" borderId="0" xfId="0" applyFont="1"/>
    <xf numFmtId="2" fontId="0" fillId="0" borderId="4" xfId="0" applyNumberFormat="1" applyBorder="1"/>
    <xf numFmtId="2" fontId="0" fillId="0" borderId="5" xfId="0" applyNumberFormat="1" applyBorder="1"/>
    <xf numFmtId="2" fontId="0" fillId="0" borderId="0" xfId="0" applyNumberFormat="1" applyBorder="1"/>
    <xf numFmtId="2" fontId="0" fillId="0" borderId="7" xfId="0" applyNumberFormat="1" applyBorder="1"/>
    <xf numFmtId="2" fontId="0" fillId="0" borderId="9" xfId="0" applyNumberFormat="1" applyBorder="1"/>
    <xf numFmtId="2" fontId="0" fillId="0" borderId="10" xfId="0" applyNumberFormat="1" applyBorder="1"/>
    <xf numFmtId="0" fontId="5" fillId="0" borderId="1" xfId="0" applyFont="1" applyBorder="1" applyAlignment="1">
      <alignment horizontal="center" wrapText="1"/>
    </xf>
    <xf numFmtId="2" fontId="4" fillId="0" borderId="0" xfId="0" applyNumberFormat="1" applyFont="1"/>
    <xf numFmtId="0" fontId="0" fillId="0" borderId="1" xfId="0" applyBorder="1" applyAlignment="1">
      <alignment horizontal="center" vertical="center"/>
    </xf>
    <xf numFmtId="0" fontId="0" fillId="0" borderId="0" xfId="0" applyAlignment="1">
      <alignment horizontal="right"/>
    </xf>
    <xf numFmtId="0" fontId="0" fillId="5" borderId="0" xfId="0" applyFill="1"/>
    <xf numFmtId="2" fontId="0" fillId="0" borderId="3" xfId="0" applyNumberFormat="1" applyBorder="1"/>
    <xf numFmtId="2" fontId="0" fillId="0" borderId="6" xfId="0" applyNumberFormat="1" applyBorder="1"/>
    <xf numFmtId="2" fontId="0" fillId="0" borderId="8" xfId="0" applyNumberFormat="1" applyBorder="1"/>
    <xf numFmtId="0" fontId="7" fillId="3" borderId="1" xfId="0" applyFont="1" applyFill="1" applyBorder="1" applyAlignment="1">
      <alignment horizontal="center" vertical="center"/>
    </xf>
    <xf numFmtId="0" fontId="7" fillId="0" borderId="11" xfId="0" applyFont="1" applyBorder="1"/>
    <xf numFmtId="1" fontId="4" fillId="5" borderId="12" xfId="2" applyNumberFormat="1" applyFill="1" applyBorder="1" applyAlignment="1">
      <alignment horizontal="center"/>
    </xf>
    <xf numFmtId="164" fontId="4" fillId="4" borderId="12" xfId="2" applyNumberFormat="1" applyFill="1" applyBorder="1" applyAlignment="1">
      <alignment horizontal="center"/>
    </xf>
    <xf numFmtId="0" fontId="7" fillId="0" borderId="5" xfId="0" applyFont="1" applyBorder="1"/>
    <xf numFmtId="164" fontId="4" fillId="4" borderId="2" xfId="2" applyNumberFormat="1" applyFill="1" applyBorder="1" applyAlignment="1">
      <alignment horizontal="center"/>
    </xf>
    <xf numFmtId="1" fontId="4" fillId="5" borderId="2" xfId="2" applyNumberFormat="1" applyFill="1" applyBorder="1" applyAlignment="1">
      <alignment horizontal="center"/>
    </xf>
    <xf numFmtId="164" fontId="4" fillId="4" borderId="3" xfId="2" applyNumberFormat="1" applyFill="1" applyBorder="1" applyAlignment="1">
      <alignment horizontal="center"/>
    </xf>
    <xf numFmtId="0" fontId="7" fillId="0" borderId="10" xfId="2" applyFont="1" applyBorder="1" applyAlignment="1">
      <alignment horizontal="left"/>
    </xf>
    <xf numFmtId="0" fontId="9" fillId="0" borderId="13" xfId="2" applyFont="1" applyBorder="1" applyAlignment="1">
      <alignment horizontal="center" vertical="center"/>
    </xf>
    <xf numFmtId="0" fontId="9" fillId="0" borderId="13" xfId="2" applyFont="1" applyFill="1" applyBorder="1" applyAlignment="1">
      <alignment horizontal="center" vertical="center"/>
    </xf>
    <xf numFmtId="0" fontId="9" fillId="0" borderId="8" xfId="2" applyFont="1" applyFill="1" applyBorder="1" applyAlignment="1">
      <alignment horizontal="center" vertical="center"/>
    </xf>
    <xf numFmtId="0" fontId="5" fillId="0" borderId="11" xfId="0" applyFont="1" applyBorder="1" applyAlignment="1">
      <alignment horizontal="center"/>
    </xf>
    <xf numFmtId="0" fontId="10" fillId="0" borderId="11" xfId="0" applyFont="1" applyBorder="1"/>
    <xf numFmtId="0" fontId="5" fillId="0" borderId="3" xfId="0" applyFont="1" applyBorder="1" applyAlignment="1">
      <alignment horizontal="center"/>
    </xf>
    <xf numFmtId="1" fontId="7" fillId="7" borderId="12" xfId="0" applyNumberFormat="1" applyFont="1" applyFill="1" applyBorder="1" applyAlignment="1">
      <alignment horizontal="center"/>
    </xf>
    <xf numFmtId="0" fontId="2" fillId="0" borderId="12" xfId="0" applyFont="1" applyBorder="1" applyAlignment="1">
      <alignment horizontal="center" vertical="center"/>
    </xf>
    <xf numFmtId="0" fontId="7" fillId="0" borderId="2" xfId="0" applyFont="1" applyBorder="1"/>
    <xf numFmtId="0" fontId="7" fillId="0" borderId="2" xfId="0" applyFont="1" applyBorder="1" applyAlignment="1">
      <alignment horizontal="right"/>
    </xf>
    <xf numFmtId="165" fontId="8" fillId="0" borderId="2" xfId="0" applyNumberFormat="1" applyFont="1" applyBorder="1"/>
    <xf numFmtId="0" fontId="4" fillId="0" borderId="2" xfId="0" applyFont="1" applyBorder="1"/>
    <xf numFmtId="0" fontId="10" fillId="0" borderId="5" xfId="0" applyFont="1" applyBorder="1"/>
    <xf numFmtId="164" fontId="11" fillId="7" borderId="2" xfId="0" applyNumberFormat="1" applyFont="1" applyFill="1" applyBorder="1" applyAlignment="1">
      <alignment horizontal="center"/>
    </xf>
    <xf numFmtId="0" fontId="4" fillId="0" borderId="2" xfId="0" applyFont="1" applyBorder="1" applyAlignment="1">
      <alignment horizontal="center"/>
    </xf>
    <xf numFmtId="1" fontId="7" fillId="7" borderId="3" xfId="0" applyNumberFormat="1" applyFont="1" applyFill="1" applyBorder="1" applyAlignment="1">
      <alignment horizontal="center"/>
    </xf>
    <xf numFmtId="2" fontId="4" fillId="0" borderId="0" xfId="0" applyNumberFormat="1" applyFont="1" applyAlignment="1">
      <alignment horizontal="center"/>
    </xf>
    <xf numFmtId="2" fontId="7" fillId="0" borderId="0" xfId="0" applyNumberFormat="1" applyFont="1" applyAlignment="1">
      <alignment horizontal="center"/>
    </xf>
    <xf numFmtId="0" fontId="10" fillId="0" borderId="11" xfId="0" applyFont="1" applyFill="1" applyBorder="1" applyAlignment="1">
      <alignment vertical="center"/>
    </xf>
    <xf numFmtId="1" fontId="7" fillId="7" borderId="12" xfId="0" applyNumberFormat="1" applyFont="1" applyFill="1" applyBorder="1" applyAlignment="1">
      <alignment horizontal="center" vertical="center"/>
    </xf>
    <xf numFmtId="0" fontId="10" fillId="0" borderId="5" xfId="0" applyFont="1" applyFill="1" applyBorder="1" applyAlignment="1">
      <alignment vertical="center"/>
    </xf>
    <xf numFmtId="0" fontId="4" fillId="0" borderId="2" xfId="0" applyFont="1" applyFill="1" applyBorder="1" applyAlignment="1">
      <alignment horizontal="center" vertical="center"/>
    </xf>
    <xf numFmtId="1" fontId="7" fillId="7" borderId="3" xfId="0" applyNumberFormat="1" applyFont="1" applyFill="1" applyBorder="1" applyAlignment="1">
      <alignment horizontal="center" vertical="center"/>
    </xf>
    <xf numFmtId="0" fontId="6" fillId="0" borderId="0" xfId="0" applyFont="1" applyAlignment="1">
      <alignment horizontal="center" vertical="center"/>
    </xf>
    <xf numFmtId="2" fontId="0" fillId="9" borderId="0" xfId="0" applyNumberFormat="1" applyFill="1" applyBorder="1"/>
    <xf numFmtId="2" fontId="0" fillId="9" borderId="9" xfId="0" applyNumberFormat="1" applyFill="1" applyBorder="1"/>
    <xf numFmtId="4" fontId="0" fillId="11" borderId="0" xfId="0" applyNumberFormat="1" applyFill="1" applyBorder="1"/>
    <xf numFmtId="4" fontId="0" fillId="9" borderId="4" xfId="0" applyNumberFormat="1" applyFill="1" applyBorder="1"/>
    <xf numFmtId="4" fontId="0" fillId="9" borderId="0" xfId="0" applyNumberFormat="1" applyFill="1" applyBorder="1"/>
    <xf numFmtId="4" fontId="0" fillId="12" borderId="0" xfId="0" applyNumberFormat="1" applyFill="1" applyBorder="1"/>
    <xf numFmtId="4" fontId="0" fillId="13" borderId="0" xfId="0" applyNumberFormat="1" applyFill="1" applyBorder="1"/>
    <xf numFmtId="4" fontId="0" fillId="14" borderId="0" xfId="0" applyNumberFormat="1" applyFill="1" applyBorder="1"/>
    <xf numFmtId="4" fontId="0" fillId="9" borderId="3" xfId="0" applyNumberFormat="1" applyFill="1" applyBorder="1"/>
    <xf numFmtId="4" fontId="0" fillId="9" borderId="6" xfId="0" applyNumberFormat="1" applyFill="1" applyBorder="1"/>
    <xf numFmtId="4" fontId="0" fillId="10" borderId="0" xfId="0" applyNumberFormat="1" applyFill="1" applyBorder="1"/>
    <xf numFmtId="4" fontId="0" fillId="14" borderId="6" xfId="0" applyNumberFormat="1" applyFill="1" applyBorder="1"/>
    <xf numFmtId="4" fontId="0" fillId="14" borderId="8" xfId="0" applyNumberFormat="1" applyFill="1" applyBorder="1"/>
    <xf numFmtId="4" fontId="0" fillId="14" borderId="9" xfId="0" applyNumberFormat="1" applyFill="1" applyBorder="1"/>
    <xf numFmtId="4" fontId="0" fillId="12" borderId="9" xfId="0" applyNumberFormat="1" applyFill="1" applyBorder="1"/>
    <xf numFmtId="4" fontId="0" fillId="13" borderId="9" xfId="0" applyNumberFormat="1" applyFill="1" applyBorder="1"/>
    <xf numFmtId="4" fontId="0" fillId="11" borderId="9" xfId="0" applyNumberFormat="1" applyFill="1" applyBorder="1"/>
    <xf numFmtId="4" fontId="0" fillId="15" borderId="5" xfId="0" applyNumberFormat="1" applyFill="1" applyBorder="1"/>
    <xf numFmtId="4" fontId="0" fillId="15" borderId="7" xfId="0" applyNumberFormat="1" applyFill="1" applyBorder="1"/>
    <xf numFmtId="4" fontId="0" fillId="16" borderId="4" xfId="0" applyNumberFormat="1" applyFill="1" applyBorder="1"/>
    <xf numFmtId="4" fontId="0" fillId="16" borderId="0" xfId="0" applyNumberFormat="1" applyFill="1" applyBorder="1"/>
    <xf numFmtId="4" fontId="0" fillId="17" borderId="4" xfId="0" applyNumberFormat="1" applyFill="1" applyBorder="1"/>
    <xf numFmtId="4" fontId="0" fillId="17" borderId="0" xfId="0" applyNumberFormat="1" applyFill="1" applyBorder="1"/>
    <xf numFmtId="4" fontId="0" fillId="9" borderId="9" xfId="0" applyNumberFormat="1" applyFill="1" applyBorder="1"/>
    <xf numFmtId="4" fontId="0" fillId="13" borderId="7" xfId="0" applyNumberFormat="1" applyFill="1" applyBorder="1"/>
    <xf numFmtId="2" fontId="0" fillId="9" borderId="4" xfId="0" applyNumberFormat="1" applyFill="1" applyBorder="1"/>
    <xf numFmtId="2" fontId="0" fillId="9" borderId="5" xfId="0" applyNumberFormat="1" applyFill="1" applyBorder="1"/>
    <xf numFmtId="2" fontId="0" fillId="9" borderId="7" xfId="0" applyNumberFormat="1" applyFill="1" applyBorder="1"/>
    <xf numFmtId="2" fontId="0" fillId="9" borderId="10" xfId="0" applyNumberFormat="1" applyFill="1" applyBorder="1"/>
    <xf numFmtId="0" fontId="0" fillId="0" borderId="2" xfId="0" applyBorder="1" applyAlignment="1">
      <alignment horizontal="center" vertical="center" wrapText="1"/>
    </xf>
    <xf numFmtId="4" fontId="0" fillId="18" borderId="0" xfId="0" applyNumberFormat="1" applyFill="1" applyBorder="1"/>
    <xf numFmtId="4" fontId="0" fillId="18" borderId="10" xfId="0" applyNumberFormat="1" applyFill="1" applyBorder="1"/>
    <xf numFmtId="0" fontId="0" fillId="0" borderId="0" xfId="0" applyAlignment="1">
      <alignment horizontal="center" vertical="center" textRotation="90"/>
    </xf>
    <xf numFmtId="4" fontId="0" fillId="0" borderId="3" xfId="0" applyNumberFormat="1" applyBorder="1" applyAlignment="1">
      <alignment horizontal="center" vertical="center"/>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4" fontId="0" fillId="0" borderId="6" xfId="0" applyNumberFormat="1" applyBorder="1" applyAlignment="1">
      <alignment horizontal="center" vertical="center"/>
    </xf>
    <xf numFmtId="2" fontId="0" fillId="0" borderId="0" xfId="0" applyNumberFormat="1" applyBorder="1" applyAlignment="1">
      <alignment horizontal="center" vertical="center"/>
    </xf>
    <xf numFmtId="2" fontId="0" fillId="0" borderId="7" xfId="0" applyNumberFormat="1" applyBorder="1" applyAlignment="1">
      <alignment horizontal="center" vertical="center"/>
    </xf>
    <xf numFmtId="4" fontId="0" fillId="10" borderId="6" xfId="0" applyNumberFormat="1" applyFill="1" applyBorder="1" applyAlignment="1">
      <alignment horizontal="center" vertical="center"/>
    </xf>
    <xf numFmtId="2" fontId="0" fillId="10" borderId="0" xfId="0" applyNumberFormat="1" applyFill="1" applyBorder="1" applyAlignment="1">
      <alignment horizontal="center" vertical="center"/>
    </xf>
    <xf numFmtId="2" fontId="0" fillId="10" borderId="7" xfId="0" applyNumberFormat="1" applyFill="1" applyBorder="1" applyAlignment="1">
      <alignment horizontal="center" vertical="center"/>
    </xf>
    <xf numFmtId="4" fontId="0" fillId="0" borderId="8" xfId="0" applyNumberFormat="1" applyBorder="1" applyAlignment="1">
      <alignment horizontal="center" vertical="center"/>
    </xf>
    <xf numFmtId="2" fontId="0" fillId="0" borderId="9" xfId="0" applyNumberFormat="1" applyBorder="1" applyAlignment="1">
      <alignment horizontal="center" vertical="center"/>
    </xf>
    <xf numFmtId="2" fontId="0" fillId="0" borderId="10" xfId="0" applyNumberFormat="1" applyBorder="1" applyAlignment="1">
      <alignment horizontal="center" vertical="center"/>
    </xf>
  </cellXfs>
  <cellStyles count="3">
    <cellStyle name="Currency" xfId="1" builtinId="4"/>
    <cellStyle name="Normal" xfId="0" builtinId="0"/>
    <cellStyle name="Normal 2" xfId="2" xr:uid="{A66DEA9F-AEF4-4AF1-8247-0C8E613050D9}"/>
  </cellStyles>
  <dxfs count="114">
    <dxf>
      <alignment horizontal="center" vertical="center" indent="0" justifyLastLine="0" shrinkToFit="0" readingOrder="0"/>
    </dxf>
    <dxf>
      <alignment horizontal="center" vertical="center" textRotation="90" wrapText="0" indent="0" justifyLastLine="0" shrinkToFit="0" readingOrder="0"/>
    </dxf>
    <dxf>
      <numFmt numFmtId="2" formatCode="0.00"/>
      <alignment horizontal="center" vertical="center" indent="0" justifyLastLine="0" shrinkToFit="0" readingOrder="0"/>
      <border diagonalUp="0" diagonalDown="0" outline="0">
        <left/>
        <right style="thin">
          <color indexed="64"/>
        </right>
        <top/>
        <bottom style="thin">
          <color indexed="64"/>
        </bottom>
      </border>
    </dxf>
    <dxf>
      <numFmt numFmtId="2" formatCode="0.00"/>
      <alignment horizontal="center" vertical="center" indent="0" justifyLastLine="0" shrinkToFit="0" readingOrder="0"/>
      <border diagonalUp="0" diagonalDown="0" outline="0">
        <left/>
        <right/>
        <top/>
        <bottom style="thin">
          <color indexed="64"/>
        </bottom>
      </border>
    </dxf>
    <dxf>
      <numFmt numFmtId="2" formatCode="0.00"/>
      <alignment horizontal="center" vertical="center" indent="0" justifyLastLine="0" shrinkToFit="0" readingOrder="0"/>
      <border diagonalUp="0" diagonalDown="0" outline="0">
        <left/>
        <right/>
        <top/>
        <bottom style="thin">
          <color indexed="64"/>
        </bottom>
      </border>
    </dxf>
    <dxf>
      <numFmt numFmtId="2" formatCode="0.00"/>
      <alignment horizontal="center" vertical="center" indent="0" justifyLastLine="0" shrinkToFit="0" readingOrder="0"/>
      <border diagonalUp="0" diagonalDown="0" outline="0">
        <left/>
        <right/>
        <top/>
        <bottom style="thin">
          <color indexed="64"/>
        </bottom>
      </border>
    </dxf>
    <dxf>
      <numFmt numFmtId="2" formatCode="0.00"/>
      <alignment horizontal="center" vertical="center" indent="0" justifyLastLine="0" shrinkToFit="0" readingOrder="0"/>
      <border diagonalUp="0" diagonalDown="0" outline="0">
        <left/>
        <right/>
        <top/>
        <bottom style="thin">
          <color indexed="64"/>
        </bottom>
      </border>
    </dxf>
    <dxf>
      <numFmt numFmtId="4" formatCode="#,##0.00"/>
      <alignment horizontal="center" vertical="center" indent="0" justifyLastLine="0" shrinkToFit="0" readingOrder="0"/>
      <border diagonalUp="0" diagonalDown="0" outline="0">
        <left style="thin">
          <color indexed="64"/>
        </left>
        <right/>
        <top/>
        <bottom style="thin">
          <color indexed="64"/>
        </bottom>
      </border>
    </dxf>
    <dxf>
      <border outline="0">
        <bottom style="thin">
          <color indexed="64"/>
        </bottom>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6" tint="0.59999389629810485"/>
        </patternFill>
      </fill>
      <alignment horizontal="center" vertical="bottom" textRotation="0" wrapText="0" indent="0" justifyLastLine="0" shrinkToFit="0" readingOrder="0"/>
    </dxf>
    <dxf>
      <border outline="0">
        <bottom style="thin">
          <color indexed="64"/>
        </bottom>
      </border>
    </dxf>
    <dxf>
      <font>
        <b/>
        <i/>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numFmt numFmtId="1" formatCode="0"/>
      <fill>
        <patternFill patternType="solid">
          <fgColor indexed="64"/>
          <bgColor theme="6"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numFmt numFmtId="164" formatCode="0.0"/>
      <fill>
        <patternFill patternType="solid">
          <fgColor indexed="64"/>
          <bgColor theme="6"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auto="1"/>
        <name val="Arial"/>
        <family val="2"/>
        <scheme val="none"/>
      </font>
      <numFmt numFmtId="1" formatCode="0"/>
      <fill>
        <patternFill patternType="solid">
          <fgColor indexed="64"/>
          <bgColor theme="6" tint="0.7999816888943144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numFmt numFmtId="164" formatCode="0.0"/>
      <fill>
        <patternFill patternType="solid">
          <fgColor indexed="64"/>
          <bgColor theme="6"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000000"/>
        <name val="Arial"/>
        <family val="2"/>
        <scheme val="none"/>
      </font>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6" tint="0.59999389629810485"/>
        </patternFill>
      </fill>
      <alignment horizontal="center" vertical="bottom" textRotation="0" wrapText="0" indent="0" justifyLastLine="0" shrinkToFit="0" readingOrder="0"/>
    </dxf>
    <dxf>
      <border outline="0">
        <bottom style="thin">
          <color indexed="64"/>
        </bottom>
      </border>
    </dxf>
    <dxf>
      <font>
        <b/>
        <i/>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0"/>
        <color auto="1"/>
        <name val="Arial"/>
        <family val="2"/>
        <scheme val="none"/>
      </font>
      <numFmt numFmtId="1" formatCode="0"/>
      <fill>
        <patternFill patternType="solid">
          <fgColor indexed="64"/>
          <bgColor theme="6" tint="0.7999816888943144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Arial"/>
        <family val="2"/>
        <scheme val="none"/>
      </font>
      <numFmt numFmtId="164" formatCode="0.0"/>
      <fill>
        <patternFill patternType="solid">
          <fgColor indexed="64"/>
          <bgColor theme="6"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rgb="FF000000"/>
        <name val="Arial"/>
        <family val="2"/>
        <scheme val="none"/>
      </font>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solid">
          <fgColor indexed="64"/>
          <bgColor theme="6" tint="0.5999938962981048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
      <fill>
        <patternFill patternType="solid">
          <fgColor indexed="64"/>
          <bgColor theme="9" tint="0.79998168889431442"/>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auto="1"/>
        <name val="Arial"/>
        <family val="2"/>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6" tint="0.59999389629810485"/>
        </patternFill>
      </fill>
      <alignment horizontal="center" vertical="bottom" textRotation="0" wrapText="0" indent="0" justifyLastLine="0" shrinkToFit="0" readingOrder="0"/>
    </dxf>
    <dxf>
      <border outline="0">
        <bottom style="thin">
          <color indexed="64"/>
        </bottom>
      </border>
    </dxf>
    <dxf>
      <font>
        <b/>
        <i/>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'Question 4'!$K$1</c:f>
          <c:strCache>
            <c:ptCount val="1"/>
            <c:pt idx="0">
              <c:v>Sensitivity of $C$7 to Daily Number of Interns</c:v>
            </c:pt>
          </c:strCache>
        </c:strRef>
      </c:tx>
      <c:overlay val="0"/>
      <c:txPr>
        <a:bodyPr/>
        <a:lstStyle/>
        <a:p>
          <a:pPr>
            <a:defRPr sz="1200"/>
          </a:pPr>
          <a:endParaRPr lang="en-US"/>
        </a:p>
      </c:txPr>
    </c:title>
    <c:autoTitleDeleted val="0"/>
    <c:plotArea>
      <c:layout/>
      <c:lineChart>
        <c:grouping val="standard"/>
        <c:varyColors val="0"/>
        <c:ser>
          <c:idx val="0"/>
          <c:order val="0"/>
          <c:cat>
            <c:numRef>
              <c:f>'Question 4'!$A$5:$A$25</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'Question 4'!$K$5:$K$25</c:f>
              <c:numCache>
                <c:formatCode>General</c:formatCode>
                <c:ptCount val="21"/>
                <c:pt idx="0">
                  <c:v>0</c:v>
                </c:pt>
                <c:pt idx="1">
                  <c:v>1</c:v>
                </c:pt>
                <c:pt idx="2">
                  <c:v>1</c:v>
                </c:pt>
                <c:pt idx="3">
                  <c:v>2</c:v>
                </c:pt>
                <c:pt idx="4">
                  <c:v>3</c:v>
                </c:pt>
                <c:pt idx="5">
                  <c:v>4</c:v>
                </c:pt>
                <c:pt idx="6">
                  <c:v>3</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numCache>
            </c:numRef>
          </c:val>
          <c:smooth val="0"/>
          <c:extLst>
            <c:ext xmlns:c16="http://schemas.microsoft.com/office/drawing/2014/chart" uri="{C3380CC4-5D6E-409C-BE32-E72D297353CC}">
              <c16:uniqueId val="{00000001-A57A-4C79-BF93-EBF8208EFE83}"/>
            </c:ext>
          </c:extLst>
        </c:ser>
        <c:dLbls>
          <c:showLegendKey val="0"/>
          <c:showVal val="0"/>
          <c:showCatName val="0"/>
          <c:showSerName val="0"/>
          <c:showPercent val="0"/>
          <c:showBubbleSize val="0"/>
        </c:dLbls>
        <c:marker val="1"/>
        <c:smooth val="0"/>
        <c:axId val="995558015"/>
        <c:axId val="995552607"/>
      </c:lineChart>
      <c:catAx>
        <c:axId val="995558015"/>
        <c:scaling>
          <c:orientation val="minMax"/>
        </c:scaling>
        <c:delete val="0"/>
        <c:axPos val="b"/>
        <c:title>
          <c:tx>
            <c:rich>
              <a:bodyPr/>
              <a:lstStyle/>
              <a:p>
                <a:pPr>
                  <a:defRPr/>
                </a:pPr>
                <a:r>
                  <a:rPr lang="en-US"/>
                  <a:t>Daily Number of Interns ($D$32)</a:t>
                </a:r>
              </a:p>
            </c:rich>
          </c:tx>
          <c:overlay val="0"/>
        </c:title>
        <c:numFmt formatCode="0" sourceLinked="1"/>
        <c:majorTickMark val="out"/>
        <c:minorTickMark val="none"/>
        <c:tickLblPos val="nextTo"/>
        <c:crossAx val="995552607"/>
        <c:crosses val="autoZero"/>
        <c:auto val="1"/>
        <c:lblAlgn val="ctr"/>
        <c:lblOffset val="100"/>
        <c:noMultiLvlLbl val="0"/>
      </c:catAx>
      <c:valAx>
        <c:axId val="995552607"/>
        <c:scaling>
          <c:orientation val="minMax"/>
        </c:scaling>
        <c:delete val="0"/>
        <c:axPos val="l"/>
        <c:majorGridlines/>
        <c:numFmt formatCode="General" sourceLinked="1"/>
        <c:majorTickMark val="out"/>
        <c:minorTickMark val="none"/>
        <c:tickLblPos val="nextTo"/>
        <c:crossAx val="99555801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'Question 5'!$X$1</c:f>
          <c:strCache>
            <c:ptCount val="1"/>
            <c:pt idx="0">
              <c:v>Sensitivity of $C$19 to Number of doctors at 4pm - 7pm</c:v>
            </c:pt>
          </c:strCache>
        </c:strRef>
      </c:tx>
      <c:overlay val="0"/>
      <c:txPr>
        <a:bodyPr/>
        <a:lstStyle/>
        <a:p>
          <a:pPr>
            <a:defRPr sz="1200"/>
          </a:pPr>
          <a:endParaRPr lang="en-US"/>
        </a:p>
      </c:txPr>
    </c:title>
    <c:autoTitleDeleted val="0"/>
    <c:plotArea>
      <c:layout/>
      <c:lineChart>
        <c:grouping val="standard"/>
        <c:varyColors val="0"/>
        <c:ser>
          <c:idx val="0"/>
          <c:order val="0"/>
          <c:cat>
            <c:numRef>
              <c:f>'Question 5'!$B$4:$V$4</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'Question 5'!$X$5:$X$25</c:f>
              <c:numCache>
                <c:formatCode>General</c:formatCode>
                <c:ptCount val="21"/>
                <c:pt idx="0">
                  <c:v>18256</c:v>
                </c:pt>
                <c:pt idx="1">
                  <c:v>18256</c:v>
                </c:pt>
                <c:pt idx="2">
                  <c:v>18256</c:v>
                </c:pt>
                <c:pt idx="3">
                  <c:v>18256</c:v>
                </c:pt>
                <c:pt idx="4">
                  <c:v>18256</c:v>
                </c:pt>
                <c:pt idx="5">
                  <c:v>18256</c:v>
                </c:pt>
                <c:pt idx="6">
                  <c:v>18256</c:v>
                </c:pt>
                <c:pt idx="7">
                  <c:v>18256</c:v>
                </c:pt>
                <c:pt idx="8">
                  <c:v>18256</c:v>
                </c:pt>
                <c:pt idx="9">
                  <c:v>18256</c:v>
                </c:pt>
                <c:pt idx="10">
                  <c:v>18256</c:v>
                </c:pt>
                <c:pt idx="11">
                  <c:v>18256</c:v>
                </c:pt>
                <c:pt idx="12">
                  <c:v>18256</c:v>
                </c:pt>
                <c:pt idx="13">
                  <c:v>18256</c:v>
                </c:pt>
                <c:pt idx="14">
                  <c:v>18256</c:v>
                </c:pt>
                <c:pt idx="15">
                  <c:v>18256</c:v>
                </c:pt>
                <c:pt idx="16">
                  <c:v>18256</c:v>
                </c:pt>
                <c:pt idx="17">
                  <c:v>18768</c:v>
                </c:pt>
                <c:pt idx="18">
                  <c:v>19296</c:v>
                </c:pt>
                <c:pt idx="19">
                  <c:v>20336</c:v>
                </c:pt>
                <c:pt idx="20">
                  <c:v>21376</c:v>
                </c:pt>
              </c:numCache>
            </c:numRef>
          </c:val>
          <c:smooth val="0"/>
          <c:extLst>
            <c:ext xmlns:c16="http://schemas.microsoft.com/office/drawing/2014/chart" uri="{C3380CC4-5D6E-409C-BE32-E72D297353CC}">
              <c16:uniqueId val="{00000001-ED9B-4BA8-B34A-C8FE20430C7D}"/>
            </c:ext>
          </c:extLst>
        </c:ser>
        <c:dLbls>
          <c:showLegendKey val="0"/>
          <c:showVal val="0"/>
          <c:showCatName val="0"/>
          <c:showSerName val="0"/>
          <c:showPercent val="0"/>
          <c:showBubbleSize val="0"/>
        </c:dLbls>
        <c:marker val="1"/>
        <c:smooth val="0"/>
        <c:axId val="899012655"/>
        <c:axId val="899019727"/>
      </c:lineChart>
      <c:catAx>
        <c:axId val="899012655"/>
        <c:scaling>
          <c:orientation val="minMax"/>
        </c:scaling>
        <c:delete val="0"/>
        <c:axPos val="b"/>
        <c:title>
          <c:tx>
            <c:rich>
              <a:bodyPr/>
              <a:lstStyle/>
              <a:p>
                <a:pPr>
                  <a:defRPr/>
                </a:pPr>
                <a:r>
                  <a:rPr lang="en-US"/>
                  <a:t>Number of doctors at 4pm - 7pm ($D$24)</a:t>
                </a:r>
              </a:p>
            </c:rich>
          </c:tx>
          <c:overlay val="0"/>
        </c:title>
        <c:numFmt formatCode="0" sourceLinked="1"/>
        <c:majorTickMark val="out"/>
        <c:minorTickMark val="none"/>
        <c:tickLblPos val="nextTo"/>
        <c:crossAx val="899019727"/>
        <c:crosses val="autoZero"/>
        <c:auto val="1"/>
        <c:lblAlgn val="ctr"/>
        <c:lblOffset val="100"/>
        <c:noMultiLvlLbl val="0"/>
      </c:catAx>
      <c:valAx>
        <c:axId val="899019727"/>
        <c:scaling>
          <c:orientation val="minMax"/>
        </c:scaling>
        <c:delete val="0"/>
        <c:axPos val="l"/>
        <c:majorGridlines/>
        <c:numFmt formatCode="General" sourceLinked="1"/>
        <c:majorTickMark val="out"/>
        <c:minorTickMark val="none"/>
        <c:tickLblPos val="nextTo"/>
        <c:crossAx val="89901265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'Question 5'!$AB$1</c:f>
          <c:strCache>
            <c:ptCount val="1"/>
            <c:pt idx="0">
              <c:v>Sensitivity of $C$19 to Number of doctors at 12am - 8am</c:v>
            </c:pt>
          </c:strCache>
        </c:strRef>
      </c:tx>
      <c:overlay val="0"/>
      <c:txPr>
        <a:bodyPr/>
        <a:lstStyle/>
        <a:p>
          <a:pPr>
            <a:defRPr sz="1200"/>
          </a:pPr>
          <a:endParaRPr lang="en-US"/>
        </a:p>
      </c:txPr>
    </c:title>
    <c:autoTitleDeleted val="0"/>
    <c:plotArea>
      <c:layout/>
      <c:lineChart>
        <c:grouping val="standard"/>
        <c:varyColors val="0"/>
        <c:ser>
          <c:idx val="0"/>
          <c:order val="0"/>
          <c:cat>
            <c:numRef>
              <c:f>'Question 5'!$A$5:$A$25</c:f>
              <c:numCache>
                <c:formatCode>0</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cat>
          <c:val>
            <c:numRef>
              <c:f>'Question 5'!$AB$5:$AB$25</c:f>
              <c:numCache>
                <c:formatCode>General</c:formatCode>
                <c:ptCount val="21"/>
                <c:pt idx="0">
                  <c:v>18256</c:v>
                </c:pt>
                <c:pt idx="1">
                  <c:v>18256</c:v>
                </c:pt>
                <c:pt idx="2">
                  <c:v>18256</c:v>
                </c:pt>
                <c:pt idx="3">
                  <c:v>18256</c:v>
                </c:pt>
                <c:pt idx="4">
                  <c:v>18256</c:v>
                </c:pt>
                <c:pt idx="5">
                  <c:v>18256</c:v>
                </c:pt>
                <c:pt idx="6">
                  <c:v>19296</c:v>
                </c:pt>
                <c:pt idx="7">
                  <c:v>20336</c:v>
                </c:pt>
                <c:pt idx="8">
                  <c:v>21376</c:v>
                </c:pt>
                <c:pt idx="9">
                  <c:v>22416</c:v>
                </c:pt>
                <c:pt idx="10">
                  <c:v>23456</c:v>
                </c:pt>
                <c:pt idx="11">
                  <c:v>24496</c:v>
                </c:pt>
                <c:pt idx="12">
                  <c:v>25536</c:v>
                </c:pt>
                <c:pt idx="13">
                  <c:v>26576</c:v>
                </c:pt>
                <c:pt idx="14">
                  <c:v>27616</c:v>
                </c:pt>
                <c:pt idx="15">
                  <c:v>28656</c:v>
                </c:pt>
                <c:pt idx="16">
                  <c:v>29696</c:v>
                </c:pt>
                <c:pt idx="17">
                  <c:v>30736</c:v>
                </c:pt>
                <c:pt idx="18">
                  <c:v>31776</c:v>
                </c:pt>
                <c:pt idx="19">
                  <c:v>32816</c:v>
                </c:pt>
                <c:pt idx="20">
                  <c:v>33856</c:v>
                </c:pt>
              </c:numCache>
            </c:numRef>
          </c:val>
          <c:smooth val="0"/>
          <c:extLst>
            <c:ext xmlns:c16="http://schemas.microsoft.com/office/drawing/2014/chart" uri="{C3380CC4-5D6E-409C-BE32-E72D297353CC}">
              <c16:uniqueId val="{00000001-4E9F-46A2-ACA9-A1758586C524}"/>
            </c:ext>
          </c:extLst>
        </c:ser>
        <c:dLbls>
          <c:showLegendKey val="0"/>
          <c:showVal val="0"/>
          <c:showCatName val="0"/>
          <c:showSerName val="0"/>
          <c:showPercent val="0"/>
          <c:showBubbleSize val="0"/>
        </c:dLbls>
        <c:marker val="1"/>
        <c:smooth val="0"/>
        <c:axId val="899016815"/>
        <c:axId val="899010159"/>
      </c:lineChart>
      <c:catAx>
        <c:axId val="899016815"/>
        <c:scaling>
          <c:orientation val="minMax"/>
        </c:scaling>
        <c:delete val="0"/>
        <c:axPos val="b"/>
        <c:title>
          <c:tx>
            <c:rich>
              <a:bodyPr/>
              <a:lstStyle/>
              <a:p>
                <a:pPr>
                  <a:defRPr/>
                </a:pPr>
                <a:r>
                  <a:rPr lang="en-US"/>
                  <a:t>Number of doctors at 12am - 8am ($D$27)</a:t>
                </a:r>
              </a:p>
            </c:rich>
          </c:tx>
          <c:overlay val="0"/>
        </c:title>
        <c:numFmt formatCode="0" sourceLinked="1"/>
        <c:majorTickMark val="out"/>
        <c:minorTickMark val="none"/>
        <c:tickLblPos val="nextTo"/>
        <c:crossAx val="899010159"/>
        <c:crosses val="autoZero"/>
        <c:auto val="1"/>
        <c:lblAlgn val="ctr"/>
        <c:lblOffset val="100"/>
        <c:noMultiLvlLbl val="0"/>
      </c:catAx>
      <c:valAx>
        <c:axId val="899010159"/>
        <c:scaling>
          <c:orientation val="minMax"/>
        </c:scaling>
        <c:delete val="0"/>
        <c:axPos val="l"/>
        <c:majorGridlines/>
        <c:numFmt formatCode="General" sourceLinked="1"/>
        <c:majorTickMark val="out"/>
        <c:minorTickMark val="none"/>
        <c:tickLblPos val="nextTo"/>
        <c:crossAx val="899016815"/>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25</xdr:col>
      <xdr:colOff>161925</xdr:colOff>
      <xdr:row>1</xdr:row>
      <xdr:rowOff>76200</xdr:rowOff>
    </xdr:from>
    <xdr:to>
      <xdr:col>33</xdr:col>
      <xdr:colOff>95249</xdr:colOff>
      <xdr:row>22</xdr:row>
      <xdr:rowOff>133349</xdr:rowOff>
    </xdr:to>
    <xdr:sp macro="" textlink="">
      <xdr:nvSpPr>
        <xdr:cNvPr id="4" name="TextBox 3">
          <a:extLst>
            <a:ext uri="{FF2B5EF4-FFF2-40B4-BE49-F238E27FC236}">
              <a16:creationId xmlns:a16="http://schemas.microsoft.com/office/drawing/2014/main" id="{7B05028F-C83F-41A2-816E-B0D496174230}"/>
            </a:ext>
          </a:extLst>
        </xdr:cNvPr>
        <xdr:cNvSpPr txBox="1">
          <a:spLocks noChangeArrowheads="1"/>
        </xdr:cNvSpPr>
      </xdr:nvSpPr>
      <xdr:spPr>
        <a:xfrm>
          <a:off x="11982450" y="266700"/>
          <a:ext cx="4810124" cy="4057649"/>
        </a:xfrm>
        <a:prstGeom prst="rect">
          <a:avLst/>
        </a:prstGeom>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a:buNone/>
          </a:pPr>
          <a:r>
            <a:rPr lang="en-US" sz="1200" b="1" i="1">
              <a:solidFill>
                <a:srgbClr val="0070C0"/>
              </a:solidFill>
              <a:ea typeface="MS Mincho" pitchFamily="49" charset="-128"/>
            </a:rPr>
            <a:t>Input variables:</a:t>
          </a:r>
        </a:p>
        <a:p>
          <a:pPr marL="0" indent="0" algn="l">
            <a:buNone/>
          </a:pPr>
          <a:r>
            <a:rPr lang="en-US" sz="1200" b="1" i="1">
              <a:ea typeface="MS Mincho" pitchFamily="49" charset="-128"/>
            </a:rPr>
            <a:t>A8 = Number of</a:t>
          </a:r>
          <a:r>
            <a:rPr lang="en-US" sz="1200" b="1" i="1" baseline="0">
              <a:ea typeface="MS Mincho" pitchFamily="49" charset="-128"/>
            </a:rPr>
            <a:t> </a:t>
          </a:r>
          <a:r>
            <a:rPr lang="en-US" sz="1200" b="1" i="1">
              <a:ea typeface="MS Mincho" pitchFamily="49" charset="-128"/>
            </a:rPr>
            <a:t>Attendants</a:t>
          </a:r>
          <a:r>
            <a:rPr lang="en-US" sz="1200" b="1" i="1" baseline="0">
              <a:ea typeface="MS Mincho" pitchFamily="49" charset="-128"/>
            </a:rPr>
            <a:t> starting at 8am</a:t>
          </a:r>
          <a:endParaRPr lang="en-US" sz="1200" b="1" i="1">
            <a:ea typeface="MS Mincho" pitchFamily="49" charset="-128"/>
          </a:endParaRPr>
        </a:p>
        <a:p>
          <a:pPr marL="0" indent="0" algn="l" defTabSz="914400" rtl="0" eaLnBrk="1" latinLnBrk="0" hangingPunct="1">
            <a:buNone/>
          </a:pPr>
          <a:r>
            <a:rPr lang="en-US" sz="1200" b="1" i="1">
              <a:ea typeface="MS Mincho" pitchFamily="49" charset="-128"/>
            </a:rPr>
            <a:t>A4 = </a:t>
          </a:r>
          <a:r>
            <a:rPr lang="en-US" sz="1200" b="1" i="1" kern="1200">
              <a:solidFill>
                <a:schemeClr val="tx1"/>
              </a:solidFill>
              <a:latin typeface="+mn-lt"/>
              <a:ea typeface="MS Mincho" pitchFamily="49" charset="-128"/>
              <a:cs typeface="+mn-cs"/>
            </a:rPr>
            <a:t>Number of Attendants starting at 4pm</a:t>
          </a:r>
        </a:p>
        <a:p>
          <a:pPr marL="0" indent="0" algn="l" defTabSz="914400" rtl="0" eaLnBrk="1" latinLnBrk="0" hangingPunct="1">
            <a:buNone/>
          </a:pPr>
          <a:r>
            <a:rPr lang="en-US" sz="1200" b="1" i="1" kern="1200">
              <a:solidFill>
                <a:schemeClr val="tx1"/>
              </a:solidFill>
              <a:latin typeface="+mn-lt"/>
              <a:ea typeface="MS Mincho" pitchFamily="49" charset="-128"/>
              <a:cs typeface="+mn-cs"/>
            </a:rPr>
            <a:t>A12 = Number of Attendants starting at 12am</a:t>
          </a:r>
        </a:p>
        <a:p>
          <a:pPr marL="0" indent="0">
            <a:buNone/>
          </a:pPr>
          <a:r>
            <a:rPr lang="en-US" sz="1200" b="1" i="1">
              <a:ea typeface="MS Mincho" pitchFamily="49" charset="-128"/>
            </a:rPr>
            <a:t>Ma = </a:t>
          </a:r>
          <a:r>
            <a:rPr lang="en-US" sz="1200" b="1" i="1" kern="1200">
              <a:solidFill>
                <a:schemeClr val="tx1"/>
              </a:solidFill>
              <a:latin typeface="+mn-lt"/>
              <a:ea typeface="MS Mincho" pitchFamily="49" charset="-128"/>
              <a:cs typeface="+mn-cs"/>
            </a:rPr>
            <a:t>Number of Residents starting at 8am</a:t>
          </a:r>
        </a:p>
        <a:p>
          <a:pPr marL="0" indent="0">
            <a:buNone/>
          </a:pPr>
          <a:r>
            <a:rPr lang="en-US" sz="1200" b="1" i="1" kern="1200">
              <a:solidFill>
                <a:schemeClr val="tx1"/>
              </a:solidFill>
              <a:latin typeface="+mn-lt"/>
              <a:ea typeface="MS Mincho" pitchFamily="49" charset="-128"/>
              <a:cs typeface="+mn-cs"/>
            </a:rPr>
            <a:t>Mp = Number of Residents starting at 8pm</a:t>
          </a:r>
        </a:p>
        <a:p>
          <a:pPr marL="0" indent="0">
            <a:buNone/>
          </a:pPr>
          <a:endParaRPr lang="en-US" sz="1200" b="1" i="1">
            <a:ea typeface="MS Mincho" pitchFamily="49" charset="-128"/>
          </a:endParaRPr>
        </a:p>
        <a:p>
          <a:pPr marL="0" indent="0" algn="l">
            <a:buNone/>
          </a:pPr>
          <a:r>
            <a:rPr lang="en-US" sz="1200" b="1" i="1">
              <a:solidFill>
                <a:srgbClr val="0070C0"/>
              </a:solidFill>
              <a:ea typeface="MS Mincho" pitchFamily="49" charset="-128"/>
            </a:rPr>
            <a:t>Objective function to minimize total daily cost: </a:t>
          </a:r>
        </a:p>
        <a:p>
          <a:pPr>
            <a:buFont typeface="Arial" panose="020B0604020202020204" pitchFamily="34" charset="0"/>
            <a:buNone/>
          </a:pPr>
          <a:r>
            <a:rPr lang="en-US" sz="1200" b="1" i="1">
              <a:cs typeface="Courier New" pitchFamily="49" charset="0"/>
            </a:rPr>
            <a:t>Min 130*8A8 + 130*8A4 + 130*8A12 + 44*12Ma + 44*12Mp</a:t>
          </a:r>
        </a:p>
        <a:p>
          <a:pPr>
            <a:buFont typeface="Arial" panose="020B0604020202020204" pitchFamily="34" charset="0"/>
            <a:buNone/>
          </a:pPr>
          <a:r>
            <a:rPr lang="en-US" sz="1200" b="1" i="1" baseline="0">
              <a:cs typeface="Courier New" pitchFamily="49" charset="0"/>
            </a:rPr>
            <a:t>        1040A8 + 1040A4 + 1040A12 + 528Ma + 528Mp</a:t>
          </a:r>
        </a:p>
        <a:p>
          <a:pPr>
            <a:buFont typeface="Arial" panose="020B0604020202020204" pitchFamily="34" charset="0"/>
            <a:buNone/>
          </a:pPr>
          <a:endParaRPr lang="en-US" sz="1200" b="1" i="1" baseline="0">
            <a:cs typeface="Courier New" pitchFamily="49" charset="0"/>
          </a:endParaRPr>
        </a:p>
        <a:p>
          <a:pPr marL="0" indent="0" algn="l" defTabSz="914400" rtl="0" eaLnBrk="1" latinLnBrk="0" hangingPunct="1">
            <a:buFont typeface="Arial" panose="020B0604020202020204" pitchFamily="34" charset="0"/>
            <a:buNone/>
          </a:pPr>
          <a:r>
            <a:rPr lang="en-US" sz="1200" b="1" i="1" kern="1200">
              <a:solidFill>
                <a:srgbClr val="0070C0"/>
              </a:solidFill>
              <a:latin typeface="+mn-lt"/>
              <a:ea typeface="MS Mincho" pitchFamily="49" charset="-128"/>
              <a:cs typeface="+mn-cs"/>
            </a:rPr>
            <a:t>Constraints:</a:t>
          </a:r>
        </a:p>
        <a:p>
          <a:pPr marL="0" indent="0" algn="l" defTabSz="914400" rtl="0" eaLnBrk="1" fontAlgn="base" latinLnBrk="0" hangingPunct="1">
            <a:buNone/>
          </a:pPr>
          <a:r>
            <a:rPr lang="en-US" sz="1200" b="1" i="1" kern="1200">
              <a:solidFill>
                <a:schemeClr val="tx1"/>
              </a:solidFill>
              <a:latin typeface="+mn-lt"/>
              <a:ea typeface="MS Mincho" pitchFamily="49" charset="-128"/>
              <a:cs typeface="+mn-cs"/>
            </a:rPr>
            <a:t>Doctors at 9 am - 3 pm:	 A8 + Ma &gt;= 6</a:t>
          </a:r>
        </a:p>
        <a:p>
          <a:pPr marL="0" marR="0" lvl="0" indent="0" algn="l" defTabSz="914400" rtl="0" eaLnBrk="1" fontAlgn="base" latinLnBrk="0" hangingPunct="1">
            <a:lnSpc>
              <a:spcPct val="100000"/>
            </a:lnSpc>
            <a:spcBef>
              <a:spcPts val="0"/>
            </a:spcBef>
            <a:spcAft>
              <a:spcPts val="0"/>
            </a:spcAft>
            <a:buClrTx/>
            <a:buSzTx/>
            <a:buFontTx/>
            <a:buNone/>
            <a:tabLst/>
            <a:defRPr/>
          </a:pPr>
          <a:r>
            <a:rPr lang="en-US" sz="1200" b="1" i="1" kern="1200">
              <a:solidFill>
                <a:schemeClr val="tx1"/>
              </a:solidFill>
              <a:latin typeface="+mn-lt"/>
              <a:ea typeface="MS Mincho" pitchFamily="49" charset="-128"/>
              <a:cs typeface="+mn-cs"/>
            </a:rPr>
            <a:t>Doctors at 3 pm - 4 pm:	 A8 + Ma &gt;= 8</a:t>
          </a:r>
        </a:p>
        <a:p>
          <a:pPr marL="0" indent="0" algn="l" defTabSz="914400" rtl="0" eaLnBrk="1" fontAlgn="base" latinLnBrk="0" hangingPunct="1">
            <a:buNone/>
          </a:pPr>
          <a:r>
            <a:rPr lang="en-US" sz="1200" b="1" i="1" kern="1200">
              <a:solidFill>
                <a:schemeClr val="tx1"/>
              </a:solidFill>
              <a:latin typeface="+mn-lt"/>
              <a:ea typeface="MS Mincho" pitchFamily="49" charset="-128"/>
              <a:cs typeface="+mn-cs"/>
            </a:rPr>
            <a:t>Doctors at 4 pm - 7 pm:	 A4 + Ma &gt;= 8</a:t>
          </a:r>
        </a:p>
        <a:p>
          <a:pPr marL="0" marR="0" lvl="0" indent="0" algn="l" defTabSz="914400" rtl="0" eaLnBrk="1" fontAlgn="base" latinLnBrk="0" hangingPunct="1">
            <a:lnSpc>
              <a:spcPct val="100000"/>
            </a:lnSpc>
            <a:spcBef>
              <a:spcPts val="0"/>
            </a:spcBef>
            <a:spcAft>
              <a:spcPts val="0"/>
            </a:spcAft>
            <a:buClrTx/>
            <a:buSzTx/>
            <a:buFontTx/>
            <a:buNone/>
            <a:tabLst/>
            <a:defRPr/>
          </a:pPr>
          <a:r>
            <a:rPr lang="en-US" sz="1200" b="1" i="1" kern="1200">
              <a:solidFill>
                <a:schemeClr val="tx1"/>
              </a:solidFill>
              <a:latin typeface="+mn-lt"/>
              <a:ea typeface="MS Mincho" pitchFamily="49" charset="-128"/>
              <a:cs typeface="+mn-cs"/>
            </a:rPr>
            <a:t>Doctors at 7 pm - 8 pm:	 A4 + Ma &gt;= 11</a:t>
          </a:r>
        </a:p>
        <a:p>
          <a:pPr marL="0" indent="0" algn="l" defTabSz="914400" rtl="0" eaLnBrk="1" fontAlgn="base" latinLnBrk="0" hangingPunct="1">
            <a:buNone/>
          </a:pPr>
          <a:r>
            <a:rPr lang="en-US" sz="1200" b="1" i="1" kern="1200">
              <a:solidFill>
                <a:schemeClr val="tx1"/>
              </a:solidFill>
              <a:latin typeface="+mn-lt"/>
              <a:ea typeface="MS Mincho" pitchFamily="49" charset="-128"/>
              <a:cs typeface="+mn-cs"/>
            </a:rPr>
            <a:t>Doctors at 8 pm - 12 am:	 A4 + Mp &gt;= 11</a:t>
          </a:r>
        </a:p>
        <a:p>
          <a:pPr marL="0" indent="0" algn="l" defTabSz="914400" rtl="0" eaLnBrk="1" fontAlgn="base" latinLnBrk="0" hangingPunct="1">
            <a:buNone/>
          </a:pPr>
          <a:r>
            <a:rPr lang="en-US" sz="1200" b="1" i="1" kern="1200">
              <a:solidFill>
                <a:schemeClr val="tx1"/>
              </a:solidFill>
              <a:latin typeface="+mn-lt"/>
              <a:ea typeface="MS Mincho" pitchFamily="49" charset="-128"/>
              <a:cs typeface="+mn-cs"/>
            </a:rPr>
            <a:t>Doctors at 12 am - 8 am:	 A12 + Mp &gt;= 3</a:t>
          </a:r>
        </a:p>
        <a:p>
          <a:pPr marL="0" marR="0" lvl="0" indent="0" algn="l" defTabSz="914400" rtl="0" eaLnBrk="1" fontAlgn="base" latinLnBrk="0" hangingPunct="1">
            <a:lnSpc>
              <a:spcPct val="100000"/>
            </a:lnSpc>
            <a:spcBef>
              <a:spcPts val="0"/>
            </a:spcBef>
            <a:spcAft>
              <a:spcPts val="0"/>
            </a:spcAft>
            <a:buClrTx/>
            <a:buSzTx/>
            <a:buFontTx/>
            <a:buNone/>
            <a:tabLst/>
            <a:defRPr/>
          </a:pPr>
          <a:r>
            <a:rPr lang="en-US" sz="1200" b="1" i="1" kern="1200">
              <a:solidFill>
                <a:schemeClr val="tx1"/>
              </a:solidFill>
              <a:latin typeface="+mn-lt"/>
              <a:ea typeface="MS Mincho" pitchFamily="49" charset="-128"/>
              <a:cs typeface="+mn-cs"/>
            </a:rPr>
            <a:t>Doctors at 8 am - 9 am:	 A8 + Ma &gt;= 3</a:t>
          </a:r>
        </a:p>
        <a:p>
          <a:pPr marL="0" indent="0" algn="l" defTabSz="914400" rtl="0" eaLnBrk="1" fontAlgn="base" latinLnBrk="0" hangingPunct="1">
            <a:buNone/>
          </a:pPr>
          <a:r>
            <a:rPr lang="en-US" sz="1200" b="1" i="1" kern="1200">
              <a:solidFill>
                <a:schemeClr val="tx1"/>
              </a:solidFill>
              <a:latin typeface="+mn-lt"/>
              <a:ea typeface="MS Mincho" pitchFamily="49" charset="-128"/>
              <a:cs typeface="+mn-cs"/>
            </a:rPr>
            <a:t>Non-negativity  and integer:  </a:t>
          </a:r>
          <a:r>
            <a:rPr lang="en-US" sz="1200" b="1" i="1" kern="1200" baseline="0">
              <a:solidFill>
                <a:schemeClr val="tx1"/>
              </a:solidFill>
              <a:latin typeface="+mn-lt"/>
              <a:ea typeface="MS Mincho" pitchFamily="49" charset="-128"/>
              <a:cs typeface="+mn-cs"/>
            </a:rPr>
            <a:t>A8, A4, A12, Ma, Mp &gt;= 0 and Integer</a:t>
          </a:r>
          <a:endParaRPr lang="en-US" sz="1200" b="1" i="1" kern="1200">
            <a:solidFill>
              <a:schemeClr val="tx1"/>
            </a:solidFill>
            <a:latin typeface="+mn-lt"/>
            <a:ea typeface="MS Mincho" pitchFamily="49" charset="-128"/>
            <a:cs typeface="+mn-cs"/>
          </a:endParaRPr>
        </a:p>
        <a:p>
          <a:pPr marL="0" indent="0" algn="l" defTabSz="914400" rtl="0" eaLnBrk="1" latinLnBrk="0" hangingPunct="1">
            <a:buFont typeface="Arial" panose="020B0604020202020204" pitchFamily="34" charset="0"/>
            <a:buNone/>
          </a:pPr>
          <a:endParaRPr lang="en-US" sz="1200" b="1" i="1" kern="1200">
            <a:solidFill>
              <a:srgbClr val="0070C0"/>
            </a:solidFill>
            <a:latin typeface="+mn-lt"/>
            <a:ea typeface="MS Mincho" pitchFamily="49" charset="-128"/>
            <a:cs typeface="+mn-cs"/>
          </a:endParaRPr>
        </a:p>
      </xdr:txBody>
    </xdr:sp>
    <xdr:clientData/>
  </xdr:twoCellAnchor>
  <xdr:twoCellAnchor editAs="oneCell">
    <xdr:from>
      <xdr:col>7</xdr:col>
      <xdr:colOff>95250</xdr:colOff>
      <xdr:row>0</xdr:row>
      <xdr:rowOff>152400</xdr:rowOff>
    </xdr:from>
    <xdr:to>
      <xdr:col>19</xdr:col>
      <xdr:colOff>400050</xdr:colOff>
      <xdr:row>9</xdr:row>
      <xdr:rowOff>107792</xdr:rowOff>
    </xdr:to>
    <xdr:pic>
      <xdr:nvPicPr>
        <xdr:cNvPr id="5" name="Picture 4">
          <a:extLst>
            <a:ext uri="{FF2B5EF4-FFF2-40B4-BE49-F238E27FC236}">
              <a16:creationId xmlns:a16="http://schemas.microsoft.com/office/drawing/2014/main" id="{5664255D-7840-49D8-B5B0-75FB29E771B2}"/>
            </a:ext>
          </a:extLst>
        </xdr:cNvPr>
        <xdr:cNvPicPr>
          <a:picLocks noChangeAspect="1"/>
        </xdr:cNvPicPr>
      </xdr:nvPicPr>
      <xdr:blipFill>
        <a:blip xmlns:r="http://schemas.openxmlformats.org/officeDocument/2006/relationships" r:embed="rId1"/>
        <a:stretch>
          <a:fillRect/>
        </a:stretch>
      </xdr:blipFill>
      <xdr:spPr>
        <a:xfrm>
          <a:off x="5067300" y="152400"/>
          <a:ext cx="6315075" cy="16698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25</xdr:col>
      <xdr:colOff>104775</xdr:colOff>
      <xdr:row>1</xdr:row>
      <xdr:rowOff>171450</xdr:rowOff>
    </xdr:from>
    <xdr:to>
      <xdr:col>33</xdr:col>
      <xdr:colOff>38099</xdr:colOff>
      <xdr:row>23</xdr:row>
      <xdr:rowOff>38099</xdr:rowOff>
    </xdr:to>
    <xdr:sp macro="" textlink="">
      <xdr:nvSpPr>
        <xdr:cNvPr id="3" name="TextBox 2">
          <a:extLst>
            <a:ext uri="{FF2B5EF4-FFF2-40B4-BE49-F238E27FC236}">
              <a16:creationId xmlns:a16="http://schemas.microsoft.com/office/drawing/2014/main" id="{F0CBF4C3-6A88-44EE-BC07-D91825FB75AD}"/>
            </a:ext>
          </a:extLst>
        </xdr:cNvPr>
        <xdr:cNvSpPr txBox="1">
          <a:spLocks noChangeArrowheads="1"/>
        </xdr:cNvSpPr>
      </xdr:nvSpPr>
      <xdr:spPr>
        <a:xfrm>
          <a:off x="11506200" y="361950"/>
          <a:ext cx="4810124" cy="4200524"/>
        </a:xfrm>
        <a:prstGeom prst="rect">
          <a:avLst/>
        </a:prstGeom>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a:buNone/>
          </a:pPr>
          <a:r>
            <a:rPr lang="en-US" sz="1200" b="1" i="1">
              <a:solidFill>
                <a:srgbClr val="0070C0"/>
              </a:solidFill>
              <a:ea typeface="MS Mincho" pitchFamily="49" charset="-128"/>
            </a:rPr>
            <a:t>Input variables:</a:t>
          </a:r>
        </a:p>
        <a:p>
          <a:pPr marL="0" indent="0" algn="l">
            <a:buNone/>
          </a:pPr>
          <a:r>
            <a:rPr lang="en-US" sz="1200" b="1" i="1">
              <a:ea typeface="MS Mincho" pitchFamily="49" charset="-128"/>
            </a:rPr>
            <a:t>A8 = Number of</a:t>
          </a:r>
          <a:r>
            <a:rPr lang="en-US" sz="1200" b="1" i="1" baseline="0">
              <a:ea typeface="MS Mincho" pitchFamily="49" charset="-128"/>
            </a:rPr>
            <a:t> </a:t>
          </a:r>
          <a:r>
            <a:rPr lang="en-US" sz="1200" b="1" i="1">
              <a:ea typeface="MS Mincho" pitchFamily="49" charset="-128"/>
            </a:rPr>
            <a:t>Attendants</a:t>
          </a:r>
          <a:r>
            <a:rPr lang="en-US" sz="1200" b="1" i="1" baseline="0">
              <a:ea typeface="MS Mincho" pitchFamily="49" charset="-128"/>
            </a:rPr>
            <a:t> starting at 8am</a:t>
          </a:r>
          <a:endParaRPr lang="en-US" sz="1200" b="1" i="1">
            <a:ea typeface="MS Mincho" pitchFamily="49" charset="-128"/>
          </a:endParaRPr>
        </a:p>
        <a:p>
          <a:pPr marL="0" indent="0" algn="l" defTabSz="914400" rtl="0" eaLnBrk="1" latinLnBrk="0" hangingPunct="1">
            <a:buNone/>
          </a:pPr>
          <a:r>
            <a:rPr lang="en-US" sz="1200" b="1" i="1">
              <a:ea typeface="MS Mincho" pitchFamily="49" charset="-128"/>
            </a:rPr>
            <a:t>A4 = </a:t>
          </a:r>
          <a:r>
            <a:rPr lang="en-US" sz="1200" b="1" i="1" kern="1200">
              <a:solidFill>
                <a:schemeClr val="tx1"/>
              </a:solidFill>
              <a:latin typeface="+mn-lt"/>
              <a:ea typeface="MS Mincho" pitchFamily="49" charset="-128"/>
              <a:cs typeface="+mn-cs"/>
            </a:rPr>
            <a:t>Number of Attendants starting at 4pm</a:t>
          </a:r>
        </a:p>
        <a:p>
          <a:pPr marL="0" indent="0" algn="l" defTabSz="914400" rtl="0" eaLnBrk="1" latinLnBrk="0" hangingPunct="1">
            <a:buNone/>
          </a:pPr>
          <a:r>
            <a:rPr lang="en-US" sz="1200" b="1" i="1" kern="1200">
              <a:solidFill>
                <a:schemeClr val="tx1"/>
              </a:solidFill>
              <a:latin typeface="+mn-lt"/>
              <a:ea typeface="MS Mincho" pitchFamily="49" charset="-128"/>
              <a:cs typeface="+mn-cs"/>
            </a:rPr>
            <a:t>A12 = Number of Attendants starting at 12am</a:t>
          </a:r>
        </a:p>
        <a:p>
          <a:pPr marL="0" indent="0">
            <a:buNone/>
          </a:pPr>
          <a:r>
            <a:rPr lang="en-US" sz="1200" b="1" i="1">
              <a:ea typeface="MS Mincho" pitchFamily="49" charset="-128"/>
            </a:rPr>
            <a:t>Ma = </a:t>
          </a:r>
          <a:r>
            <a:rPr lang="en-US" sz="1200" b="1" i="1" kern="1200">
              <a:solidFill>
                <a:schemeClr val="tx1"/>
              </a:solidFill>
              <a:latin typeface="+mn-lt"/>
              <a:ea typeface="MS Mincho" pitchFamily="49" charset="-128"/>
              <a:cs typeface="+mn-cs"/>
            </a:rPr>
            <a:t>Number of Residents starting at 8am</a:t>
          </a:r>
        </a:p>
        <a:p>
          <a:pPr marL="0" indent="0">
            <a:buNone/>
          </a:pPr>
          <a:r>
            <a:rPr lang="en-US" sz="1200" b="1" i="1" kern="1200">
              <a:solidFill>
                <a:schemeClr val="tx1"/>
              </a:solidFill>
              <a:latin typeface="+mn-lt"/>
              <a:ea typeface="MS Mincho" pitchFamily="49" charset="-128"/>
              <a:cs typeface="+mn-cs"/>
            </a:rPr>
            <a:t>Mp = Number of Residents starting at 8pm</a:t>
          </a:r>
        </a:p>
        <a:p>
          <a:pPr marL="0" indent="0">
            <a:buNone/>
          </a:pPr>
          <a:endParaRPr lang="en-US" sz="1200" b="1" i="1">
            <a:ea typeface="MS Mincho" pitchFamily="49" charset="-128"/>
          </a:endParaRPr>
        </a:p>
        <a:p>
          <a:pPr marL="0" indent="0" algn="l">
            <a:buNone/>
          </a:pPr>
          <a:r>
            <a:rPr lang="en-US" sz="1200" b="1" i="1">
              <a:solidFill>
                <a:srgbClr val="0070C0"/>
              </a:solidFill>
              <a:ea typeface="MS Mincho" pitchFamily="49" charset="-128"/>
            </a:rPr>
            <a:t>Objective function to minimize total daily cost: </a:t>
          </a:r>
        </a:p>
        <a:p>
          <a:pPr>
            <a:buFont typeface="Arial" panose="020B0604020202020204" pitchFamily="34" charset="0"/>
            <a:buNone/>
          </a:pPr>
          <a:r>
            <a:rPr lang="en-US" sz="1200" b="1" i="1">
              <a:cs typeface="Courier New" pitchFamily="49" charset="0"/>
            </a:rPr>
            <a:t>Min 130*8A8 + 130*8A4 + 130*8A12 + 44*12Ma + 44*12Mp</a:t>
          </a:r>
        </a:p>
        <a:p>
          <a:pPr>
            <a:buFont typeface="Arial" panose="020B0604020202020204" pitchFamily="34" charset="0"/>
            <a:buNone/>
          </a:pPr>
          <a:r>
            <a:rPr lang="en-US" sz="1200" b="1" i="1" baseline="0">
              <a:cs typeface="Courier New" pitchFamily="49" charset="0"/>
            </a:rPr>
            <a:t>        1040A8 + 1040A4 + 1040A12 + 528Ma + 528Mp</a:t>
          </a:r>
        </a:p>
        <a:p>
          <a:pPr>
            <a:buFont typeface="Arial" panose="020B0604020202020204" pitchFamily="34" charset="0"/>
            <a:buNone/>
          </a:pPr>
          <a:endParaRPr lang="en-US" sz="1200" b="1" i="1" baseline="0">
            <a:cs typeface="Courier New" pitchFamily="49" charset="0"/>
          </a:endParaRPr>
        </a:p>
        <a:p>
          <a:pPr marL="0" indent="0" algn="l" defTabSz="914400" rtl="0" eaLnBrk="1" latinLnBrk="0" hangingPunct="1">
            <a:buFont typeface="Arial" panose="020B0604020202020204" pitchFamily="34" charset="0"/>
            <a:buNone/>
          </a:pPr>
          <a:r>
            <a:rPr lang="en-US" sz="1200" b="1" i="1" kern="1200">
              <a:solidFill>
                <a:srgbClr val="0070C0"/>
              </a:solidFill>
              <a:latin typeface="+mn-lt"/>
              <a:ea typeface="MS Mincho" pitchFamily="49" charset="-128"/>
              <a:cs typeface="+mn-cs"/>
            </a:rPr>
            <a:t>Constraints:</a:t>
          </a:r>
        </a:p>
        <a:p>
          <a:pPr rtl="0" eaLnBrk="1" fontAlgn="base" latinLnBrk="0" hangingPunct="1"/>
          <a:r>
            <a:rPr lang="en-US" sz="1200" b="1" i="1" kern="1200" baseline="0">
              <a:solidFill>
                <a:schemeClr val="tx1"/>
              </a:solidFill>
              <a:latin typeface="+mn-lt"/>
              <a:ea typeface="+mn-ea"/>
              <a:cs typeface="Courier New" pitchFamily="49" charset="0"/>
            </a:rPr>
            <a:t>Doctors at 9 am - 3 pm:	 A8 + Ma &gt;= 6</a:t>
          </a:r>
        </a:p>
        <a:p>
          <a:pPr rtl="0" eaLnBrk="1" fontAlgn="base" latinLnBrk="0" hangingPunct="1"/>
          <a:r>
            <a:rPr lang="en-US" sz="1200" b="1" i="1" kern="1200" baseline="0">
              <a:solidFill>
                <a:schemeClr val="tx1"/>
              </a:solidFill>
              <a:latin typeface="+mn-lt"/>
              <a:ea typeface="+mn-ea"/>
              <a:cs typeface="Courier New" pitchFamily="49" charset="0"/>
            </a:rPr>
            <a:t>Doctors at 3 pm - 4 pm:	 A8 + Ma &gt;= 8</a:t>
          </a:r>
        </a:p>
        <a:p>
          <a:pPr rtl="0" eaLnBrk="1" fontAlgn="base" latinLnBrk="0" hangingPunct="1"/>
          <a:r>
            <a:rPr lang="en-US" sz="1200" b="1" i="1" kern="1200" baseline="0">
              <a:solidFill>
                <a:schemeClr val="tx1"/>
              </a:solidFill>
              <a:latin typeface="+mn-lt"/>
              <a:ea typeface="+mn-ea"/>
              <a:cs typeface="Courier New" pitchFamily="49" charset="0"/>
            </a:rPr>
            <a:t>Doctors at 4 pm - 7 pm:	 A4 + Ma &gt;= 8</a:t>
          </a:r>
        </a:p>
        <a:p>
          <a:pPr rtl="0" eaLnBrk="1" fontAlgn="base" latinLnBrk="0" hangingPunct="1"/>
          <a:r>
            <a:rPr lang="en-US" sz="1200" b="1" i="1" kern="1200" baseline="0">
              <a:solidFill>
                <a:schemeClr val="tx1"/>
              </a:solidFill>
              <a:latin typeface="+mn-lt"/>
              <a:ea typeface="+mn-ea"/>
              <a:cs typeface="Courier New" pitchFamily="49" charset="0"/>
            </a:rPr>
            <a:t>Doctors at 7 pm - 8 pm:	 A4 + Ma &gt;= 11</a:t>
          </a:r>
        </a:p>
        <a:p>
          <a:pPr rtl="0" eaLnBrk="1" fontAlgn="base" latinLnBrk="0" hangingPunct="1"/>
          <a:r>
            <a:rPr lang="en-US" sz="1200" b="1" i="1" kern="1200" baseline="0">
              <a:solidFill>
                <a:schemeClr val="tx1"/>
              </a:solidFill>
              <a:latin typeface="+mn-lt"/>
              <a:ea typeface="+mn-ea"/>
              <a:cs typeface="Courier New" pitchFamily="49" charset="0"/>
            </a:rPr>
            <a:t>Doctors at 8 pm - 12 am:	 A4 + Mp &gt;= 11</a:t>
          </a:r>
        </a:p>
        <a:p>
          <a:pPr rtl="0" eaLnBrk="1" fontAlgn="base" latinLnBrk="0" hangingPunct="1"/>
          <a:r>
            <a:rPr lang="en-US" sz="1200" b="1" i="1" kern="1200" baseline="0">
              <a:solidFill>
                <a:schemeClr val="tx1"/>
              </a:solidFill>
              <a:latin typeface="+mn-lt"/>
              <a:ea typeface="+mn-ea"/>
              <a:cs typeface="Courier New" pitchFamily="49" charset="0"/>
            </a:rPr>
            <a:t>Doctors at 12 am - 8 am:	 A12 + Mp &gt;= 3</a:t>
          </a:r>
        </a:p>
        <a:p>
          <a:pPr rtl="0" eaLnBrk="1" fontAlgn="base" latinLnBrk="0" hangingPunct="1"/>
          <a:r>
            <a:rPr lang="en-US" sz="1200" b="1" i="1" kern="1200" baseline="0">
              <a:solidFill>
                <a:schemeClr val="tx1"/>
              </a:solidFill>
              <a:latin typeface="+mn-lt"/>
              <a:ea typeface="+mn-ea"/>
              <a:cs typeface="Courier New" pitchFamily="49" charset="0"/>
            </a:rPr>
            <a:t>Doctors at 8 am - 9 am:	 A8 + Ma &gt;= 3</a:t>
          </a:r>
        </a:p>
        <a:p>
          <a:pPr rtl="0" eaLnBrk="1" fontAlgn="base" latinLnBrk="0" hangingPunct="1"/>
          <a:r>
            <a:rPr lang="en-US" sz="1200" b="1" i="1" kern="1200" baseline="0">
              <a:solidFill>
                <a:schemeClr val="tx1"/>
              </a:solidFill>
              <a:latin typeface="+mn-lt"/>
              <a:ea typeface="+mn-ea"/>
              <a:cs typeface="Courier New" pitchFamily="49" charset="0"/>
            </a:rPr>
            <a:t>Non-negativity  and integer:  A8, A4, A12, Ma, Mp &gt;= 0 and Integer</a:t>
          </a:r>
        </a:p>
        <a:p>
          <a:pPr marL="0" indent="0" algn="l" defTabSz="914400" rtl="0" eaLnBrk="1" latinLnBrk="0" hangingPunct="1">
            <a:buFont typeface="Arial" panose="020B0604020202020204" pitchFamily="34" charset="0"/>
            <a:buNone/>
          </a:pPr>
          <a:endParaRPr lang="en-US" sz="1200" b="1" i="1" kern="1200">
            <a:solidFill>
              <a:srgbClr val="0070C0"/>
            </a:solidFill>
            <a:latin typeface="+mn-lt"/>
            <a:ea typeface="MS Mincho" pitchFamily="49" charset="-128"/>
            <a:cs typeface="+mn-cs"/>
          </a:endParaRPr>
        </a:p>
      </xdr:txBody>
    </xdr:sp>
    <xdr:clientData/>
  </xdr:twoCellAnchor>
  <xdr:twoCellAnchor editAs="oneCell">
    <xdr:from>
      <xdr:col>7</xdr:col>
      <xdr:colOff>104775</xdr:colOff>
      <xdr:row>0</xdr:row>
      <xdr:rowOff>47625</xdr:rowOff>
    </xdr:from>
    <xdr:to>
      <xdr:col>19</xdr:col>
      <xdr:colOff>409575</xdr:colOff>
      <xdr:row>8</xdr:row>
      <xdr:rowOff>50642</xdr:rowOff>
    </xdr:to>
    <xdr:pic>
      <xdr:nvPicPr>
        <xdr:cNvPr id="4" name="Picture 3">
          <a:extLst>
            <a:ext uri="{FF2B5EF4-FFF2-40B4-BE49-F238E27FC236}">
              <a16:creationId xmlns:a16="http://schemas.microsoft.com/office/drawing/2014/main" id="{EDB1343A-F42F-485A-B118-2DFF6206DCBE}"/>
            </a:ext>
          </a:extLst>
        </xdr:cNvPr>
        <xdr:cNvPicPr>
          <a:picLocks noChangeAspect="1"/>
        </xdr:cNvPicPr>
      </xdr:nvPicPr>
      <xdr:blipFill>
        <a:blip xmlns:r="http://schemas.openxmlformats.org/officeDocument/2006/relationships" r:embed="rId1"/>
        <a:stretch>
          <a:fillRect/>
        </a:stretch>
      </xdr:blipFill>
      <xdr:spPr>
        <a:xfrm>
          <a:off x="5181600" y="47625"/>
          <a:ext cx="6315075" cy="1669892"/>
        </a:xfrm>
        <a:prstGeom prst="rect">
          <a:avLst/>
        </a:prstGeom>
      </xdr:spPr>
    </xdr:pic>
    <xdr:clientData/>
  </xdr:twoCellAnchor>
  <xdr:twoCellAnchor>
    <xdr:from>
      <xdr:col>4</xdr:col>
      <xdr:colOff>504825</xdr:colOff>
      <xdr:row>16</xdr:row>
      <xdr:rowOff>152400</xdr:rowOff>
    </xdr:from>
    <xdr:to>
      <xdr:col>12</xdr:col>
      <xdr:colOff>447675</xdr:colOff>
      <xdr:row>42</xdr:row>
      <xdr:rowOff>0</xdr:rowOff>
    </xdr:to>
    <xdr:sp macro="" textlink="">
      <xdr:nvSpPr>
        <xdr:cNvPr id="6" name="Content Placeholder 1">
          <a:extLst>
            <a:ext uri="{FF2B5EF4-FFF2-40B4-BE49-F238E27FC236}">
              <a16:creationId xmlns:a16="http://schemas.microsoft.com/office/drawing/2014/main" id="{436044BE-4024-4133-8BB0-E04A46991ADE}"/>
            </a:ext>
          </a:extLst>
        </xdr:cNvPr>
        <xdr:cNvSpPr txBox="1">
          <a:spLocks/>
        </xdr:cNvSpPr>
      </xdr:nvSpPr>
      <xdr:spPr>
        <a:xfrm>
          <a:off x="4495800" y="3343275"/>
          <a:ext cx="4095750" cy="4800600"/>
        </a:xfrm>
        <a:prstGeom prst="rect">
          <a:avLst/>
        </a:prstGeom>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buFont typeface="Arial" panose="020B0604020202020204" pitchFamily="34" charset="0"/>
            <a:buNone/>
          </a:pPr>
          <a:r>
            <a:rPr lang="en-US" sz="1200" b="1" i="1">
              <a:solidFill>
                <a:srgbClr val="0070C0"/>
              </a:solidFill>
              <a:cs typeface="Courier New" pitchFamily="49" charset="0"/>
            </a:rPr>
            <a:t>Explaination:</a:t>
          </a:r>
          <a:endParaRPr lang="en-US" sz="1200" b="1">
            <a:solidFill>
              <a:srgbClr val="0070C0"/>
            </a:solidFill>
          </a:endParaRPr>
        </a:p>
        <a:p>
          <a:pPr marL="171450" indent="-171450">
            <a:buFont typeface="Arial" panose="020B0604020202020204" pitchFamily="34" charset="0"/>
            <a:buChar char="•"/>
          </a:pPr>
          <a:r>
            <a:rPr lang="en-US" sz="1200" b="1"/>
            <a:t>The optimal value</a:t>
          </a:r>
          <a:r>
            <a:rPr lang="en-US" sz="1200" b="1" baseline="0"/>
            <a:t> to minimize the total daily cost is $11,568 and all constraints satisfies for this model.</a:t>
          </a:r>
        </a:p>
        <a:p>
          <a:pPr marL="171450" indent="-171450">
            <a:buFont typeface="Arial" panose="020B0604020202020204" pitchFamily="34" charset="0"/>
            <a:buChar char="•"/>
          </a:pPr>
          <a:r>
            <a:rPr lang="en-US" sz="1200" b="1" kern="1200" baseline="0">
              <a:solidFill>
                <a:schemeClr val="tx1"/>
              </a:solidFill>
              <a:latin typeface="+mn-lt"/>
              <a:ea typeface="+mn-ea"/>
              <a:cs typeface="+mn-cs"/>
            </a:rPr>
            <a:t>Total number of doctors available in 24hrs are 19.</a:t>
          </a:r>
        </a:p>
        <a:p>
          <a:pPr marL="171450" indent="-171450">
            <a:buFont typeface="Arial" panose="020B0604020202020204" pitchFamily="34" charset="0"/>
            <a:buChar char="•"/>
          </a:pPr>
          <a:r>
            <a:rPr lang="en-US" sz="1200" b="1" baseline="0"/>
            <a:t>This model gives 8 Residents in both shifts and only 3 Attendants shows in second shift which is starts at 4pm.</a:t>
          </a:r>
        </a:p>
        <a:p>
          <a:pPr marL="171450" indent="-171450">
            <a:buFont typeface="Arial" panose="020B0604020202020204" pitchFamily="34" charset="0"/>
            <a:buChar char="•"/>
          </a:pPr>
          <a:r>
            <a:rPr lang="en-US" sz="1200" b="1" baseline="0"/>
            <a:t>But, Dublin Hospital's director require experienced doctors at each time peiod because Residents are just finished their medical programs and they don't have experience. Optimal solutions shows only interns because cost per hour is less as compared to Attendants. Therefore, this solution is not useful.</a:t>
          </a:r>
        </a:p>
        <a:p>
          <a:pPr marL="0" indent="0">
            <a:buNone/>
          </a:pPr>
          <a:endParaRPr lang="en-US" sz="12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25</xdr:col>
      <xdr:colOff>161925</xdr:colOff>
      <xdr:row>1</xdr:row>
      <xdr:rowOff>76199</xdr:rowOff>
    </xdr:from>
    <xdr:to>
      <xdr:col>33</xdr:col>
      <xdr:colOff>95249</xdr:colOff>
      <xdr:row>24</xdr:row>
      <xdr:rowOff>178593</xdr:rowOff>
    </xdr:to>
    <xdr:sp macro="" textlink="">
      <xdr:nvSpPr>
        <xdr:cNvPr id="2" name="TextBox 1">
          <a:extLst>
            <a:ext uri="{FF2B5EF4-FFF2-40B4-BE49-F238E27FC236}">
              <a16:creationId xmlns:a16="http://schemas.microsoft.com/office/drawing/2014/main" id="{46346096-28D4-4A20-9BEE-FED4A98791F0}"/>
            </a:ext>
          </a:extLst>
        </xdr:cNvPr>
        <xdr:cNvSpPr txBox="1">
          <a:spLocks noChangeArrowheads="1"/>
        </xdr:cNvSpPr>
      </xdr:nvSpPr>
      <xdr:spPr>
        <a:xfrm>
          <a:off x="12437269" y="266699"/>
          <a:ext cx="4791074" cy="4626769"/>
        </a:xfrm>
        <a:prstGeom prst="rect">
          <a:avLst/>
        </a:prstGeom>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a:buNone/>
          </a:pPr>
          <a:r>
            <a:rPr lang="en-US" sz="1200" b="1" i="1">
              <a:solidFill>
                <a:srgbClr val="0070C0"/>
              </a:solidFill>
              <a:ea typeface="MS Mincho" pitchFamily="49" charset="-128"/>
            </a:rPr>
            <a:t>Input variables:</a:t>
          </a:r>
        </a:p>
        <a:p>
          <a:pPr marL="0" indent="0" algn="l">
            <a:buNone/>
          </a:pPr>
          <a:r>
            <a:rPr lang="en-US" sz="1200" b="1" i="1">
              <a:ea typeface="MS Mincho" pitchFamily="49" charset="-128"/>
            </a:rPr>
            <a:t>A8 = Number of</a:t>
          </a:r>
          <a:r>
            <a:rPr lang="en-US" sz="1200" b="1" i="1" baseline="0">
              <a:ea typeface="MS Mincho" pitchFamily="49" charset="-128"/>
            </a:rPr>
            <a:t> </a:t>
          </a:r>
          <a:r>
            <a:rPr lang="en-US" sz="1200" b="1" i="1">
              <a:ea typeface="MS Mincho" pitchFamily="49" charset="-128"/>
            </a:rPr>
            <a:t>Attendants</a:t>
          </a:r>
          <a:r>
            <a:rPr lang="en-US" sz="1200" b="1" i="1" baseline="0">
              <a:ea typeface="MS Mincho" pitchFamily="49" charset="-128"/>
            </a:rPr>
            <a:t> starting at 8am</a:t>
          </a:r>
          <a:endParaRPr lang="en-US" sz="1200" b="1" i="1">
            <a:ea typeface="MS Mincho" pitchFamily="49" charset="-128"/>
          </a:endParaRPr>
        </a:p>
        <a:p>
          <a:pPr marL="0" indent="0" algn="l" defTabSz="914400" rtl="0" eaLnBrk="1" latinLnBrk="0" hangingPunct="1">
            <a:buNone/>
          </a:pPr>
          <a:r>
            <a:rPr lang="en-US" sz="1200" b="1" i="1">
              <a:ea typeface="MS Mincho" pitchFamily="49" charset="-128"/>
            </a:rPr>
            <a:t>A4 = </a:t>
          </a:r>
          <a:r>
            <a:rPr lang="en-US" sz="1200" b="1" i="1" kern="1200">
              <a:solidFill>
                <a:schemeClr val="tx1"/>
              </a:solidFill>
              <a:latin typeface="+mn-lt"/>
              <a:ea typeface="MS Mincho" pitchFamily="49" charset="-128"/>
              <a:cs typeface="+mn-cs"/>
            </a:rPr>
            <a:t>Number of Attendants starting at 4pm</a:t>
          </a:r>
        </a:p>
        <a:p>
          <a:pPr marL="0" indent="0" algn="l" defTabSz="914400" rtl="0" eaLnBrk="1" latinLnBrk="0" hangingPunct="1">
            <a:buNone/>
          </a:pPr>
          <a:r>
            <a:rPr lang="en-US" sz="1200" b="1" i="1" kern="1200">
              <a:solidFill>
                <a:schemeClr val="tx1"/>
              </a:solidFill>
              <a:latin typeface="+mn-lt"/>
              <a:ea typeface="MS Mincho" pitchFamily="49" charset="-128"/>
              <a:cs typeface="+mn-cs"/>
            </a:rPr>
            <a:t>A12 = Number of Attendants starting at 12am</a:t>
          </a:r>
        </a:p>
        <a:p>
          <a:pPr marL="0" indent="0">
            <a:buNone/>
          </a:pPr>
          <a:r>
            <a:rPr lang="en-US" sz="1200" b="1" i="1">
              <a:ea typeface="MS Mincho" pitchFamily="49" charset="-128"/>
            </a:rPr>
            <a:t>Ma = </a:t>
          </a:r>
          <a:r>
            <a:rPr lang="en-US" sz="1200" b="1" i="1" kern="1200">
              <a:solidFill>
                <a:schemeClr val="tx1"/>
              </a:solidFill>
              <a:latin typeface="+mn-lt"/>
              <a:ea typeface="MS Mincho" pitchFamily="49" charset="-128"/>
              <a:cs typeface="+mn-cs"/>
            </a:rPr>
            <a:t>Number of Residents starting at 8am</a:t>
          </a:r>
        </a:p>
        <a:p>
          <a:pPr marL="0" indent="0">
            <a:buNone/>
          </a:pPr>
          <a:r>
            <a:rPr lang="en-US" sz="1200" b="1" i="1" kern="1200">
              <a:solidFill>
                <a:schemeClr val="tx1"/>
              </a:solidFill>
              <a:latin typeface="+mn-lt"/>
              <a:ea typeface="MS Mincho" pitchFamily="49" charset="-128"/>
              <a:cs typeface="+mn-cs"/>
            </a:rPr>
            <a:t>Mp = Number of Residents starting at 8pm</a:t>
          </a:r>
        </a:p>
        <a:p>
          <a:pPr marL="0" indent="0">
            <a:buNone/>
          </a:pPr>
          <a:endParaRPr lang="en-US" sz="1200" b="1" i="1">
            <a:ea typeface="MS Mincho" pitchFamily="49" charset="-128"/>
          </a:endParaRPr>
        </a:p>
        <a:p>
          <a:pPr marL="0" indent="0" algn="l">
            <a:buNone/>
          </a:pPr>
          <a:r>
            <a:rPr lang="en-US" sz="1200" b="1" i="1">
              <a:solidFill>
                <a:srgbClr val="0070C0"/>
              </a:solidFill>
              <a:ea typeface="MS Mincho" pitchFamily="49" charset="-128"/>
            </a:rPr>
            <a:t>Objective function to minimize total daily cost: </a:t>
          </a:r>
        </a:p>
        <a:p>
          <a:pPr>
            <a:buFont typeface="Arial" panose="020B0604020202020204" pitchFamily="34" charset="0"/>
            <a:buNone/>
          </a:pPr>
          <a:r>
            <a:rPr lang="en-US" sz="1200" b="1" i="1">
              <a:cs typeface="Courier New" pitchFamily="49" charset="0"/>
            </a:rPr>
            <a:t>Min 130*8A8 + 130*8A4 + 130*8A12 + 44*12Ma + 44*12Mp</a:t>
          </a:r>
        </a:p>
        <a:p>
          <a:pPr>
            <a:buFont typeface="Arial" panose="020B0604020202020204" pitchFamily="34" charset="0"/>
            <a:buNone/>
          </a:pPr>
          <a:r>
            <a:rPr lang="en-US" sz="1200" b="1" i="1" baseline="0">
              <a:cs typeface="Courier New" pitchFamily="49" charset="0"/>
            </a:rPr>
            <a:t>        1040A8 + 1040A4 + 1040A12 + 528Ma + 528Mp</a:t>
          </a:r>
        </a:p>
        <a:p>
          <a:pPr>
            <a:buFont typeface="Arial" panose="020B0604020202020204" pitchFamily="34" charset="0"/>
            <a:buNone/>
          </a:pPr>
          <a:endParaRPr lang="en-US" sz="1200" b="1" i="1" baseline="0">
            <a:cs typeface="Courier New" pitchFamily="49" charset="0"/>
          </a:endParaRPr>
        </a:p>
        <a:p>
          <a:pPr marL="0" indent="0" algn="l" defTabSz="914400" rtl="0" eaLnBrk="1" latinLnBrk="0" hangingPunct="1">
            <a:buFont typeface="Arial" panose="020B0604020202020204" pitchFamily="34" charset="0"/>
            <a:buNone/>
          </a:pPr>
          <a:r>
            <a:rPr lang="en-US" sz="1200" b="1" i="1" kern="1200">
              <a:solidFill>
                <a:srgbClr val="0070C0"/>
              </a:solidFill>
              <a:latin typeface="+mn-lt"/>
              <a:ea typeface="MS Mincho" pitchFamily="49" charset="-128"/>
              <a:cs typeface="+mn-cs"/>
            </a:rPr>
            <a:t>Constraints:</a:t>
          </a:r>
        </a:p>
        <a:p>
          <a:pPr marL="0" indent="0" algn="l" defTabSz="914400" rtl="0" eaLnBrk="1" fontAlgn="base" latinLnBrk="0" hangingPunct="1">
            <a:buNone/>
          </a:pPr>
          <a:r>
            <a:rPr lang="en-US" sz="1200" b="1" i="1" kern="1200" baseline="0">
              <a:solidFill>
                <a:schemeClr val="tx1"/>
              </a:solidFill>
              <a:latin typeface="+mn-lt"/>
              <a:ea typeface="MS Mincho" pitchFamily="49" charset="-128"/>
              <a:cs typeface="+mn-cs"/>
            </a:rPr>
            <a:t>Doctors at 9 am - 3 pm:	 A8 + Ma &gt;= 6</a:t>
          </a:r>
        </a:p>
        <a:p>
          <a:pPr marL="0" indent="0" algn="l" defTabSz="914400" rtl="0" eaLnBrk="1" fontAlgn="base" latinLnBrk="0" hangingPunct="1">
            <a:buNone/>
          </a:pPr>
          <a:r>
            <a:rPr lang="en-US" sz="1200" b="1" i="1" kern="1200" baseline="0">
              <a:solidFill>
                <a:schemeClr val="tx1"/>
              </a:solidFill>
              <a:latin typeface="+mn-lt"/>
              <a:ea typeface="MS Mincho" pitchFamily="49" charset="-128"/>
              <a:cs typeface="+mn-cs"/>
            </a:rPr>
            <a:t>Doctors at 3 pm - 4 pm:	 A8 + Ma &gt;= 8</a:t>
          </a:r>
        </a:p>
        <a:p>
          <a:pPr marL="0" indent="0" algn="l" defTabSz="914400" rtl="0" eaLnBrk="1" fontAlgn="base" latinLnBrk="0" hangingPunct="1">
            <a:buNone/>
          </a:pPr>
          <a:r>
            <a:rPr lang="en-US" sz="1200" b="1" i="1" kern="1200" baseline="0">
              <a:solidFill>
                <a:schemeClr val="tx1"/>
              </a:solidFill>
              <a:latin typeface="+mn-lt"/>
              <a:ea typeface="MS Mincho" pitchFamily="49" charset="-128"/>
              <a:cs typeface="+mn-cs"/>
            </a:rPr>
            <a:t>Doctors at 4 pm - 7 pm:	 A4 + Ma &gt;= 8</a:t>
          </a:r>
        </a:p>
        <a:p>
          <a:pPr marL="0" indent="0" algn="l" defTabSz="914400" rtl="0" eaLnBrk="1" fontAlgn="base" latinLnBrk="0" hangingPunct="1">
            <a:buNone/>
          </a:pPr>
          <a:r>
            <a:rPr lang="en-US" sz="1200" b="1" i="1" kern="1200" baseline="0">
              <a:solidFill>
                <a:schemeClr val="tx1"/>
              </a:solidFill>
              <a:latin typeface="+mn-lt"/>
              <a:ea typeface="MS Mincho" pitchFamily="49" charset="-128"/>
              <a:cs typeface="+mn-cs"/>
            </a:rPr>
            <a:t>Doctors at 7 pm - 8 pm:	 A4 + Ma &gt;= 11</a:t>
          </a:r>
        </a:p>
        <a:p>
          <a:pPr marL="0" indent="0" algn="l" defTabSz="914400" rtl="0" eaLnBrk="1" fontAlgn="base" latinLnBrk="0" hangingPunct="1">
            <a:buNone/>
          </a:pPr>
          <a:r>
            <a:rPr lang="en-US" sz="1200" b="1" i="1" kern="1200" baseline="0">
              <a:solidFill>
                <a:schemeClr val="tx1"/>
              </a:solidFill>
              <a:latin typeface="+mn-lt"/>
              <a:ea typeface="MS Mincho" pitchFamily="49" charset="-128"/>
              <a:cs typeface="+mn-cs"/>
            </a:rPr>
            <a:t>Doctors at 8 pm - 12 am:	 A4 + Mp &gt;= 11</a:t>
          </a:r>
        </a:p>
        <a:p>
          <a:pPr marL="0" indent="0" algn="l" defTabSz="914400" rtl="0" eaLnBrk="1" fontAlgn="base" latinLnBrk="0" hangingPunct="1">
            <a:buNone/>
          </a:pPr>
          <a:r>
            <a:rPr lang="en-US" sz="1200" b="1" i="1" kern="1200" baseline="0">
              <a:solidFill>
                <a:schemeClr val="tx1"/>
              </a:solidFill>
              <a:latin typeface="+mn-lt"/>
              <a:ea typeface="MS Mincho" pitchFamily="49" charset="-128"/>
              <a:cs typeface="+mn-cs"/>
            </a:rPr>
            <a:t>Doctors at 12 am - 8 am:	 A12 + Mp &gt;= 3</a:t>
          </a:r>
        </a:p>
        <a:p>
          <a:pPr marL="0" indent="0" algn="l" defTabSz="914400" rtl="0" eaLnBrk="1" fontAlgn="base" latinLnBrk="0" hangingPunct="1">
            <a:buNone/>
          </a:pPr>
          <a:r>
            <a:rPr lang="en-US" sz="1200" b="1" i="1" kern="1200" baseline="0">
              <a:solidFill>
                <a:schemeClr val="tx1"/>
              </a:solidFill>
              <a:latin typeface="+mn-lt"/>
              <a:ea typeface="MS Mincho" pitchFamily="49" charset="-128"/>
              <a:cs typeface="+mn-cs"/>
            </a:rPr>
            <a:t>Doctors at 8 am - 9 am:	 A8 + Ma &gt;= 3</a:t>
          </a:r>
        </a:p>
        <a:p>
          <a:pPr marL="0" indent="0" algn="l" defTabSz="914400" rtl="0" eaLnBrk="1" fontAlgn="base" latinLnBrk="0" hangingPunct="1">
            <a:buNone/>
          </a:pPr>
          <a:r>
            <a:rPr lang="en-US" sz="1200" b="1" i="1" kern="1200">
              <a:solidFill>
                <a:schemeClr val="tx1"/>
              </a:solidFill>
              <a:latin typeface="+mn-lt"/>
              <a:ea typeface="MS Mincho" pitchFamily="49" charset="-128"/>
              <a:cs typeface="+mn-cs"/>
            </a:rPr>
            <a:t>Non-negativity  and integer:</a:t>
          </a:r>
          <a:r>
            <a:rPr lang="en-US" sz="1200" b="1" i="1" kern="1200" baseline="0">
              <a:solidFill>
                <a:schemeClr val="tx1"/>
              </a:solidFill>
              <a:latin typeface="+mn-lt"/>
              <a:ea typeface="MS Mincho" pitchFamily="49" charset="-128"/>
              <a:cs typeface="+mn-cs"/>
            </a:rPr>
            <a:t>  A8, A4, A12, Ma, Mp &gt;= 0 and Integer</a:t>
          </a:r>
        </a:p>
        <a:p>
          <a:pPr marL="0" indent="0" algn="l" defTabSz="914400" rtl="0" eaLnBrk="1" fontAlgn="base" latinLnBrk="0" hangingPunct="1">
            <a:buNone/>
          </a:pPr>
          <a:r>
            <a:rPr lang="en-US" sz="1200" b="1" i="1" kern="1200" baseline="0">
              <a:solidFill>
                <a:schemeClr val="tx1"/>
              </a:solidFill>
              <a:latin typeface="+mn-lt"/>
              <a:ea typeface="MS Mincho" pitchFamily="49" charset="-128"/>
              <a:cs typeface="+mn-cs"/>
            </a:rPr>
            <a:t>Interns:                                        Ma + Mp &lt;= 7</a:t>
          </a:r>
        </a:p>
        <a:p>
          <a:pPr marL="0" indent="0" algn="l" defTabSz="914400" rtl="0" eaLnBrk="1" fontAlgn="base" latinLnBrk="0" hangingPunct="1">
            <a:buNone/>
          </a:pPr>
          <a:r>
            <a:rPr lang="en-US" sz="1200" b="1" i="1" kern="1200" baseline="0">
              <a:solidFill>
                <a:schemeClr val="tx1"/>
              </a:solidFill>
              <a:latin typeface="+mn-lt"/>
              <a:ea typeface="MS Mincho" pitchFamily="49" charset="-128"/>
              <a:cs typeface="+mn-cs"/>
            </a:rPr>
            <a:t>Attendants at 8 am:                  A8 &gt;= 2</a:t>
          </a:r>
        </a:p>
        <a:p>
          <a:pPr marL="0" marR="0" lvl="0" indent="0" algn="l" defTabSz="914400" rtl="0" eaLnBrk="1" fontAlgn="base" latinLnBrk="0" hangingPunct="1">
            <a:lnSpc>
              <a:spcPct val="100000"/>
            </a:lnSpc>
            <a:spcBef>
              <a:spcPts val="0"/>
            </a:spcBef>
            <a:spcAft>
              <a:spcPts val="0"/>
            </a:spcAft>
            <a:buClrTx/>
            <a:buSzTx/>
            <a:buFontTx/>
            <a:buNone/>
            <a:tabLst/>
            <a:defRPr/>
          </a:pPr>
          <a:r>
            <a:rPr lang="en-US" sz="1200" b="1" i="1" kern="1200" baseline="0">
              <a:solidFill>
                <a:schemeClr val="tx1"/>
              </a:solidFill>
              <a:latin typeface="+mn-lt"/>
              <a:ea typeface="MS Mincho" pitchFamily="49" charset="-128"/>
              <a:cs typeface="+mn-cs"/>
            </a:rPr>
            <a:t>Attendants at 4 pm:                  A4 &gt;= 2</a:t>
          </a:r>
        </a:p>
        <a:p>
          <a:pPr marL="0" marR="0" lvl="0" indent="0" algn="l" defTabSz="914400" rtl="0" eaLnBrk="1" fontAlgn="base" latinLnBrk="0" hangingPunct="1">
            <a:lnSpc>
              <a:spcPct val="100000"/>
            </a:lnSpc>
            <a:spcBef>
              <a:spcPts val="0"/>
            </a:spcBef>
            <a:spcAft>
              <a:spcPts val="0"/>
            </a:spcAft>
            <a:buClrTx/>
            <a:buSzTx/>
            <a:buFontTx/>
            <a:buNone/>
            <a:tabLst/>
            <a:defRPr/>
          </a:pPr>
          <a:r>
            <a:rPr lang="en-US" sz="1200" b="1" i="1" kern="1200" baseline="0">
              <a:solidFill>
                <a:schemeClr val="tx1"/>
              </a:solidFill>
              <a:latin typeface="+mn-lt"/>
              <a:ea typeface="MS Mincho" pitchFamily="49" charset="-128"/>
              <a:cs typeface="+mn-cs"/>
            </a:rPr>
            <a:t>Attendants at 12 am:                A12 &gt;= 2</a:t>
          </a:r>
        </a:p>
        <a:p>
          <a:pPr marL="0" indent="0" algn="l" defTabSz="914400" rtl="0" eaLnBrk="1" fontAlgn="base" latinLnBrk="0" hangingPunct="1">
            <a:buNone/>
          </a:pPr>
          <a:endParaRPr lang="en-US" sz="1200" b="1" i="1" kern="1200">
            <a:solidFill>
              <a:schemeClr val="tx1"/>
            </a:solidFill>
            <a:latin typeface="+mn-lt"/>
            <a:ea typeface="MS Mincho" pitchFamily="49" charset="-128"/>
            <a:cs typeface="+mn-cs"/>
          </a:endParaRPr>
        </a:p>
        <a:p>
          <a:pPr marL="0" indent="0" algn="l" defTabSz="914400" rtl="0" eaLnBrk="1" latinLnBrk="0" hangingPunct="1">
            <a:buFont typeface="Arial" panose="020B0604020202020204" pitchFamily="34" charset="0"/>
            <a:buNone/>
          </a:pPr>
          <a:endParaRPr lang="en-US" sz="1200" b="1" i="1" kern="1200">
            <a:solidFill>
              <a:srgbClr val="0070C0"/>
            </a:solidFill>
            <a:latin typeface="+mn-lt"/>
            <a:ea typeface="MS Mincho" pitchFamily="49" charset="-128"/>
            <a:cs typeface="+mn-cs"/>
          </a:endParaRPr>
        </a:p>
      </xdr:txBody>
    </xdr:sp>
    <xdr:clientData/>
  </xdr:twoCellAnchor>
  <xdr:twoCellAnchor editAs="oneCell">
    <xdr:from>
      <xdr:col>6</xdr:col>
      <xdr:colOff>266700</xdr:colOff>
      <xdr:row>0</xdr:row>
      <xdr:rowOff>133350</xdr:rowOff>
    </xdr:from>
    <xdr:to>
      <xdr:col>18</xdr:col>
      <xdr:colOff>310091</xdr:colOff>
      <xdr:row>8</xdr:row>
      <xdr:rowOff>136367</xdr:rowOff>
    </xdr:to>
    <xdr:pic>
      <xdr:nvPicPr>
        <xdr:cNvPr id="3" name="Picture 2">
          <a:extLst>
            <a:ext uri="{FF2B5EF4-FFF2-40B4-BE49-F238E27FC236}">
              <a16:creationId xmlns:a16="http://schemas.microsoft.com/office/drawing/2014/main" id="{A94299F4-A155-47D0-9A2E-0B32B069171E}"/>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aturation sat="102000"/>
                  </a14:imgEffect>
                </a14:imgLayer>
              </a14:imgProps>
            </a:ext>
          </a:extLst>
        </a:blip>
        <a:stretch>
          <a:fillRect/>
        </a:stretch>
      </xdr:blipFill>
      <xdr:spPr>
        <a:xfrm>
          <a:off x="5267325" y="133350"/>
          <a:ext cx="6315075" cy="1669892"/>
        </a:xfrm>
        <a:prstGeom prst="rect">
          <a:avLst/>
        </a:prstGeom>
        <a:noFill/>
        <a:ln>
          <a:noFill/>
        </a:ln>
      </xdr:spPr>
    </xdr:pic>
    <xdr:clientData/>
  </xdr:twoCellAnchor>
  <xdr:twoCellAnchor>
    <xdr:from>
      <xdr:col>5</xdr:col>
      <xdr:colOff>21167</xdr:colOff>
      <xdr:row>16</xdr:row>
      <xdr:rowOff>158750</xdr:rowOff>
    </xdr:from>
    <xdr:to>
      <xdr:col>15</xdr:col>
      <xdr:colOff>254000</xdr:colOff>
      <xdr:row>42</xdr:row>
      <xdr:rowOff>6350</xdr:rowOff>
    </xdr:to>
    <xdr:sp macro="" textlink="">
      <xdr:nvSpPr>
        <xdr:cNvPr id="4" name="Content Placeholder 1">
          <a:extLst>
            <a:ext uri="{FF2B5EF4-FFF2-40B4-BE49-F238E27FC236}">
              <a16:creationId xmlns:a16="http://schemas.microsoft.com/office/drawing/2014/main" id="{066452F9-95D5-455A-BB77-FF5F8D6C76DD}"/>
            </a:ext>
          </a:extLst>
        </xdr:cNvPr>
        <xdr:cNvSpPr txBox="1">
          <a:spLocks/>
        </xdr:cNvSpPr>
      </xdr:nvSpPr>
      <xdr:spPr>
        <a:xfrm>
          <a:off x="4942417" y="3354917"/>
          <a:ext cx="4095750" cy="4800600"/>
        </a:xfrm>
        <a:prstGeom prst="rect">
          <a:avLst/>
        </a:prstGeom>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buFont typeface="Arial" panose="020B0604020202020204" pitchFamily="34" charset="0"/>
            <a:buNone/>
          </a:pPr>
          <a:r>
            <a:rPr lang="en-US" sz="1200" b="1" i="1">
              <a:solidFill>
                <a:srgbClr val="0070C0"/>
              </a:solidFill>
              <a:cs typeface="Courier New" pitchFamily="49" charset="0"/>
            </a:rPr>
            <a:t>Explaination:</a:t>
          </a:r>
          <a:endParaRPr lang="en-US" sz="1200" b="1">
            <a:solidFill>
              <a:srgbClr val="0070C0"/>
            </a:solidFill>
          </a:endParaRPr>
        </a:p>
        <a:p>
          <a:pPr marL="171450" indent="-171450">
            <a:buFont typeface="Arial" panose="020B0604020202020204" pitchFamily="34" charset="0"/>
            <a:buChar char="•"/>
          </a:pPr>
          <a:r>
            <a:rPr lang="en-US" sz="1200" b="1"/>
            <a:t>To</a:t>
          </a:r>
          <a:r>
            <a:rPr lang="en-US" sz="1200" b="1" baseline="0"/>
            <a:t> make useful model, I have added 4 new contraints in this worksheet such as at least 2 attendants available at every time period and no more than 7 residents available in a day.</a:t>
          </a:r>
        </a:p>
        <a:p>
          <a:pPr marL="171450" indent="-171450">
            <a:buFont typeface="Arial" panose="020B0604020202020204" pitchFamily="34" charset="0"/>
            <a:buChar char="•"/>
          </a:pPr>
          <a:r>
            <a:rPr lang="en-US" sz="1200" b="1" baseline="0"/>
            <a:t>Hospital's director should hire 2, 10, 2 attendants in 8am, 4pm, 12am shifts respectively and 6, 1 interns in 8am, 8pm shifts respectively.</a:t>
          </a:r>
        </a:p>
        <a:p>
          <a:pPr marL="171450" indent="-171450">
            <a:buFont typeface="Arial" panose="020B0604020202020204" pitchFamily="34" charset="0"/>
            <a:buChar char="•"/>
          </a:pPr>
          <a:r>
            <a:rPr lang="en-US" sz="1200" b="1" kern="1200" baseline="0">
              <a:solidFill>
                <a:schemeClr val="tx1"/>
              </a:solidFill>
              <a:latin typeface="+mn-lt"/>
              <a:ea typeface="+mn-ea"/>
              <a:cs typeface="+mn-cs"/>
            </a:rPr>
            <a:t>Total number of doctors available in 24hrs are 21.</a:t>
          </a:r>
        </a:p>
        <a:p>
          <a:pPr marL="171450" indent="-171450">
            <a:buFont typeface="Arial" panose="020B0604020202020204" pitchFamily="34" charset="0"/>
            <a:buChar char="•"/>
          </a:pPr>
          <a:r>
            <a:rPr lang="en-US" sz="1200" b="1" baseline="0"/>
            <a:t>The total minimized daily cost is $18,256.</a:t>
          </a:r>
        </a:p>
        <a:p>
          <a:pPr marL="171450" indent="-171450">
            <a:buFont typeface="Arial" panose="020B0604020202020204" pitchFamily="34" charset="0"/>
            <a:buChar char="•"/>
          </a:pPr>
          <a:r>
            <a:rPr lang="en-US" sz="1200" b="1" baseline="0"/>
            <a:t>In revised model, daily cost is increased by $6688 as compared to previous model in question 2 (18256-11568). </a:t>
          </a:r>
        </a:p>
        <a:p>
          <a:pPr marL="171450" indent="-171450">
            <a:buFont typeface="Arial" panose="020B0604020202020204" pitchFamily="34" charset="0"/>
            <a:buChar char="•"/>
          </a:pPr>
          <a:r>
            <a:rPr lang="en-US" sz="1200" b="1" baseline="0"/>
            <a:t>In revised model, number of attendants and interns are different from previous model.</a:t>
          </a:r>
        </a:p>
        <a:p>
          <a:pPr marL="171450" indent="-171450">
            <a:buFont typeface="Arial" panose="020B0604020202020204" pitchFamily="34" charset="0"/>
            <a:buChar char="•"/>
          </a:pPr>
          <a:r>
            <a:rPr lang="en-US" sz="1200" b="1" baseline="0"/>
            <a:t>In this model, constraints are increased so optimal value minimize total cost is increased.</a:t>
          </a:r>
        </a:p>
        <a:p>
          <a:pPr marL="0" indent="0">
            <a:buNone/>
          </a:pPr>
          <a:endParaRPr lang="en-US" sz="1200" b="1"/>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428625</xdr:colOff>
      <xdr:row>6</xdr:row>
      <xdr:rowOff>76200</xdr:rowOff>
    </xdr:from>
    <xdr:to>
      <xdr:col>18</xdr:col>
      <xdr:colOff>428625</xdr:colOff>
      <xdr:row>21</xdr:row>
      <xdr:rowOff>76200</xdr:rowOff>
    </xdr:to>
    <xdr:graphicFrame macro="">
      <xdr:nvGraphicFramePr>
        <xdr:cNvPr id="2" name="STS_1_Chart">
          <a:extLst>
            <a:ext uri="{FF2B5EF4-FFF2-40B4-BE49-F238E27FC236}">
              <a16:creationId xmlns:a16="http://schemas.microsoft.com/office/drawing/2014/main" id="{0B4E5621-4831-4025-B0CE-C13F85B1C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161925</xdr:colOff>
      <xdr:row>3</xdr:row>
      <xdr:rowOff>0</xdr:rowOff>
    </xdr:from>
    <xdr:to>
      <xdr:col>15</xdr:col>
      <xdr:colOff>161925</xdr:colOff>
      <xdr:row>5</xdr:row>
      <xdr:rowOff>161925</xdr:rowOff>
    </xdr:to>
    <xdr:sp macro="" textlink="">
      <xdr:nvSpPr>
        <xdr:cNvPr id="3" name="TextBox 2">
          <a:extLst>
            <a:ext uri="{FF2B5EF4-FFF2-40B4-BE49-F238E27FC236}">
              <a16:creationId xmlns:a16="http://schemas.microsoft.com/office/drawing/2014/main" id="{E495B2E9-B871-45A5-AD4E-BD339771B929}"/>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0</xdr:col>
      <xdr:colOff>590550</xdr:colOff>
      <xdr:row>25</xdr:row>
      <xdr:rowOff>723900</xdr:rowOff>
    </xdr:from>
    <xdr:to>
      <xdr:col>10</xdr:col>
      <xdr:colOff>19050</xdr:colOff>
      <xdr:row>54</xdr:row>
      <xdr:rowOff>0</xdr:rowOff>
    </xdr:to>
    <xdr:sp macro="" textlink="">
      <xdr:nvSpPr>
        <xdr:cNvPr id="4" name="Content Placeholder 1">
          <a:extLst>
            <a:ext uri="{FF2B5EF4-FFF2-40B4-BE49-F238E27FC236}">
              <a16:creationId xmlns:a16="http://schemas.microsoft.com/office/drawing/2014/main" id="{73F4467D-A666-47C2-A28E-B28371C45B3D}"/>
            </a:ext>
          </a:extLst>
        </xdr:cNvPr>
        <xdr:cNvSpPr txBox="1">
          <a:spLocks/>
        </xdr:cNvSpPr>
      </xdr:nvSpPr>
      <xdr:spPr>
        <a:xfrm>
          <a:off x="590550" y="5705475"/>
          <a:ext cx="5524500" cy="5372100"/>
        </a:xfrm>
        <a:prstGeom prst="rect">
          <a:avLst/>
        </a:prstGeom>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buFont typeface="Arial" panose="020B0604020202020204" pitchFamily="34" charset="0"/>
            <a:buNone/>
          </a:pPr>
          <a:r>
            <a:rPr lang="en-US" sz="1200" b="1" i="1">
              <a:solidFill>
                <a:srgbClr val="0070C0"/>
              </a:solidFill>
              <a:cs typeface="Courier New" pitchFamily="49" charset="0"/>
            </a:rPr>
            <a:t>Explaination:</a:t>
          </a:r>
          <a:endParaRPr lang="en-US" sz="1200" b="1">
            <a:solidFill>
              <a:srgbClr val="0070C0"/>
            </a:solidFill>
          </a:endParaRPr>
        </a:p>
        <a:p>
          <a:pPr marL="171450" indent="-171450">
            <a:buFont typeface="Arial" panose="020B0604020202020204" pitchFamily="34" charset="0"/>
            <a:buChar char="•"/>
          </a:pPr>
          <a:r>
            <a:rPr lang="en-US" sz="1200" b="1"/>
            <a:t>In</a:t>
          </a:r>
          <a:r>
            <a:rPr lang="en-US" sz="1200" b="1" baseline="0"/>
            <a:t> this worksheet, I used $D$32 number of interns RHS constraints for one way sensitivity analysis. We investigated that effect on the optimal solution for minimal daily cost based on changing maximum number of interns from 0 to 20.</a:t>
          </a:r>
        </a:p>
        <a:p>
          <a:pPr marL="171450" indent="-171450">
            <a:buFont typeface="Arial" panose="020B0604020202020204" pitchFamily="34" charset="0"/>
            <a:buChar char="•"/>
          </a:pPr>
          <a:r>
            <a:rPr lang="en-US" sz="1200" b="1" baseline="0"/>
            <a:t>The result shows number of interns 12-20, optimal solution of minimal total cost as well as number of attendants and interns in each shifts do not change means it insensitive.</a:t>
          </a:r>
        </a:p>
        <a:p>
          <a:pPr marL="171450" indent="-171450">
            <a:buFont typeface="Arial" panose="020B0604020202020204" pitchFamily="34" charset="0"/>
            <a:buChar char="•"/>
          </a:pPr>
          <a:r>
            <a:rPr lang="en-US" sz="1200" b="1" baseline="0"/>
            <a:t>Higher the optimal value when no interns are in any shifts because cost per hour of attendants are higher than interns.</a:t>
          </a:r>
        </a:p>
        <a:p>
          <a:pPr marL="171450" indent="-171450">
            <a:buFont typeface="Arial" panose="020B0604020202020204" pitchFamily="34" charset="0"/>
            <a:buChar char="•"/>
          </a:pPr>
          <a:r>
            <a:rPr lang="en-US" sz="1200" b="1" baseline="0"/>
            <a:t>When we increase number of interns, number of attendants are decreases and optimal value of total cost is gradually reduced.</a:t>
          </a:r>
        </a:p>
        <a:p>
          <a:pPr marL="171450" indent="-171450">
            <a:buFont typeface="Arial" panose="020B0604020202020204" pitchFamily="34" charset="0"/>
            <a:buChar char="•"/>
          </a:pPr>
          <a:r>
            <a:rPr lang="en-US" sz="1200" b="1" baseline="0"/>
            <a:t>Number of attendants who starts at 12am are insensitive from number of interns 2 and number of attendants and interns who starts at 8am are insensitive from maximum number of interns 7.</a:t>
          </a:r>
        </a:p>
        <a:p>
          <a:pPr marL="171450" indent="-171450">
            <a:buFont typeface="Arial" panose="020B0604020202020204" pitchFamily="34" charset="0"/>
            <a:buChar char="•"/>
          </a:pPr>
          <a:r>
            <a:rPr lang="en-US" sz="1200" b="1" baseline="0"/>
            <a:t>Number of attendants at 4pm is decreases and number of interns at 8pm increases from   7-11 daily maximum number of interns.</a:t>
          </a:r>
        </a:p>
        <a:p>
          <a:pPr marL="171450" indent="-171450">
            <a:buFont typeface="Arial" panose="020B0604020202020204" pitchFamily="34" charset="0"/>
            <a:buChar char="•"/>
          </a:pPr>
          <a:endParaRPr lang="en-US" sz="1200" b="1" baseline="0"/>
        </a:p>
        <a:p>
          <a:pPr marL="0" indent="0">
            <a:buNone/>
          </a:pPr>
          <a:endParaRPr lang="en-US" sz="1200" b="1"/>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22</xdr:col>
      <xdr:colOff>533400</xdr:colOff>
      <xdr:row>29</xdr:row>
      <xdr:rowOff>180975</xdr:rowOff>
    </xdr:from>
    <xdr:to>
      <xdr:col>30</xdr:col>
      <xdr:colOff>533400</xdr:colOff>
      <xdr:row>44</xdr:row>
      <xdr:rowOff>180975</xdr:rowOff>
    </xdr:to>
    <xdr:graphicFrame macro="">
      <xdr:nvGraphicFramePr>
        <xdr:cNvPr id="2" name="STS_2_Chart1">
          <a:extLst>
            <a:ext uri="{FF2B5EF4-FFF2-40B4-BE49-F238E27FC236}">
              <a16:creationId xmlns:a16="http://schemas.microsoft.com/office/drawing/2014/main" id="{8C01493B-F24D-4C87-A126-DBE8913270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31</xdr:col>
      <xdr:colOff>19050</xdr:colOff>
      <xdr:row>29</xdr:row>
      <xdr:rowOff>161925</xdr:rowOff>
    </xdr:from>
    <xdr:to>
      <xdr:col>39</xdr:col>
      <xdr:colOff>19050</xdr:colOff>
      <xdr:row>44</xdr:row>
      <xdr:rowOff>161925</xdr:rowOff>
    </xdr:to>
    <xdr:graphicFrame macro="">
      <xdr:nvGraphicFramePr>
        <xdr:cNvPr id="3" name="STS_2_Chart2">
          <a:extLst>
            <a:ext uri="{FF2B5EF4-FFF2-40B4-BE49-F238E27FC236}">
              <a16:creationId xmlns:a16="http://schemas.microsoft.com/office/drawing/2014/main" id="{15B97DE4-B582-46CA-831A-E3602C0FBA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31</xdr:col>
      <xdr:colOff>0</xdr:colOff>
      <xdr:row>3</xdr:row>
      <xdr:rowOff>0</xdr:rowOff>
    </xdr:from>
    <xdr:to>
      <xdr:col>37</xdr:col>
      <xdr:colOff>0</xdr:colOff>
      <xdr:row>8</xdr:row>
      <xdr:rowOff>161925</xdr:rowOff>
    </xdr:to>
    <xdr:sp macro="" textlink="">
      <xdr:nvSpPr>
        <xdr:cNvPr id="4" name="TextBox 3">
          <a:extLst>
            <a:ext uri="{FF2B5EF4-FFF2-40B4-BE49-F238E27FC236}">
              <a16:creationId xmlns:a16="http://schemas.microsoft.com/office/drawing/2014/main" id="{F32FFFD6-8192-47F0-992A-107E11B5E617}"/>
            </a:ext>
          </a:extLst>
        </xdr:cNvPr>
        <xdr:cNvSpPr txBox="1"/>
      </xdr:nvSpPr>
      <xdr:spPr>
        <a:xfrm>
          <a:off x="18697575" y="571500"/>
          <a:ext cx="3657600" cy="13335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By making appropriate selections in cells $X$4, $Y$4, $AB$4, and $AC$4, you can chart any row (in left chart) or column (in right chart) of any table to the left.</a:t>
          </a:r>
        </a:p>
      </xdr:txBody>
    </xdr:sp>
    <xdr:clientData/>
  </xdr:twoCellAnchor>
  <xdr:twoCellAnchor>
    <xdr:from>
      <xdr:col>29</xdr:col>
      <xdr:colOff>38100</xdr:colOff>
      <xdr:row>9</xdr:row>
      <xdr:rowOff>0</xdr:rowOff>
    </xdr:from>
    <xdr:to>
      <xdr:col>38</xdr:col>
      <xdr:colOff>76200</xdr:colOff>
      <xdr:row>28</xdr:row>
      <xdr:rowOff>95250</xdr:rowOff>
    </xdr:to>
    <xdr:sp macro="" textlink="">
      <xdr:nvSpPr>
        <xdr:cNvPr id="5" name="Content Placeholder 1">
          <a:extLst>
            <a:ext uri="{FF2B5EF4-FFF2-40B4-BE49-F238E27FC236}">
              <a16:creationId xmlns:a16="http://schemas.microsoft.com/office/drawing/2014/main" id="{7940E483-89F1-482E-B9EE-9848E604F59C}"/>
            </a:ext>
          </a:extLst>
        </xdr:cNvPr>
        <xdr:cNvSpPr txBox="1">
          <a:spLocks/>
        </xdr:cNvSpPr>
      </xdr:nvSpPr>
      <xdr:spPr>
        <a:xfrm>
          <a:off x="17516475" y="1933575"/>
          <a:ext cx="5524500" cy="3714750"/>
        </a:xfrm>
        <a:prstGeom prst="rect">
          <a:avLst/>
        </a:prstGeom>
      </xdr:spPr>
      <xdr:txBody>
        <a:bodyPr wrap="square"/>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buFont typeface="Arial" panose="020B0604020202020204" pitchFamily="34" charset="0"/>
            <a:buNone/>
          </a:pPr>
          <a:r>
            <a:rPr lang="en-US" sz="1200" b="1" i="1">
              <a:solidFill>
                <a:srgbClr val="0070C0"/>
              </a:solidFill>
              <a:cs typeface="Courier New" pitchFamily="49" charset="0"/>
            </a:rPr>
            <a:t>Explaination:</a:t>
          </a:r>
          <a:endParaRPr lang="en-US" sz="1200" b="1">
            <a:solidFill>
              <a:srgbClr val="0070C0"/>
            </a:solidFill>
          </a:endParaRP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a:t>In</a:t>
          </a:r>
          <a:r>
            <a:rPr lang="en-US" sz="1200" b="1" baseline="0"/>
            <a:t> this worksheet, I used $D$27 Number of doctors 12am -8am and $D$24 Number of doctors 4pm-7pm for two way sensitivity analysis</a:t>
          </a:r>
          <a:r>
            <a:rPr lang="en-US" sz="1200" b="1" kern="1200" baseline="0">
              <a:solidFill>
                <a:schemeClr val="tx1"/>
              </a:solidFill>
              <a:latin typeface="+mn-lt"/>
              <a:ea typeface="+mn-ea"/>
              <a:cs typeface="+mn-cs"/>
            </a:rPr>
            <a:t>. We investigated that effect on the optimal solution for minimal daily cost based on changing numer of doctors at 12am and 4pm from 0 to 20.</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kern="1200" baseline="0">
              <a:solidFill>
                <a:schemeClr val="tx1"/>
              </a:solidFill>
              <a:latin typeface="+mn-lt"/>
              <a:ea typeface="+mn-ea"/>
              <a:cs typeface="+mn-cs"/>
            </a:rPr>
            <a:t>There are many tables in this worksheet which refers to optimal value of total cost as well as number of attendants and interns at each shifts.</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kern="1200" baseline="0">
              <a:solidFill>
                <a:schemeClr val="tx1"/>
              </a:solidFill>
              <a:latin typeface="+mn-lt"/>
              <a:ea typeface="+mn-ea"/>
              <a:cs typeface="+mn-cs"/>
            </a:rPr>
            <a:t>The optimal value is insensitive from 0 to 16 and afterwords increase trend for number of doctors at 4pm to 7pm shift.</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kern="1200" baseline="0">
              <a:solidFill>
                <a:schemeClr val="tx1"/>
              </a:solidFill>
              <a:latin typeface="+mn-lt"/>
              <a:ea typeface="+mn-ea"/>
              <a:cs typeface="+mn-cs"/>
            </a:rPr>
            <a:t>The optimal value is insensitive from 0 to 5 and afterwards inxrease trend for number of doctors at 12am -8am shift.</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kern="1200" baseline="0">
              <a:solidFill>
                <a:schemeClr val="tx1"/>
              </a:solidFill>
              <a:latin typeface="+mn-lt"/>
              <a:ea typeface="+mn-ea"/>
              <a:cs typeface="+mn-cs"/>
            </a:rPr>
            <a:t>If we change number of doctors at 4pm-7pm from 0 to 12, optimal value will not change means number of doctors at 12am-8am don't depend on number of doctors at 4pm-7pm.</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kern="1200" baseline="0">
              <a:solidFill>
                <a:schemeClr val="tx1"/>
              </a:solidFill>
              <a:latin typeface="+mn-lt"/>
              <a:ea typeface="+mn-ea"/>
              <a:cs typeface="+mn-cs"/>
            </a:rPr>
            <a:t>On the other hand, if we change number of doctors at 12pm-8am from 6 to 20, optimal value will gradually increase.</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kern="1200" baseline="0">
              <a:solidFill>
                <a:schemeClr val="tx1"/>
              </a:solidFill>
              <a:latin typeface="+mn-lt"/>
              <a:ea typeface="+mn-ea"/>
              <a:cs typeface="+mn-cs"/>
            </a:rPr>
            <a:t>If we increase number doctors at 12pm-8am and 4pm-7pm from 5 at the same time, optimal value of total cost is steadily increasing.</a:t>
          </a:r>
        </a:p>
        <a:p>
          <a:pPr marL="171450" marR="0" lvl="0" indent="-1714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kern="1200" baseline="0">
              <a:solidFill>
                <a:schemeClr val="tx1"/>
              </a:solidFill>
              <a:latin typeface="+mn-lt"/>
              <a:ea typeface="+mn-ea"/>
              <a:cs typeface="+mn-cs"/>
            </a:rPr>
            <a:t>There are many insensitivity in different range.</a:t>
          </a:r>
          <a:endParaRPr lang="en-US" sz="1200" b="1" baseline="0"/>
        </a:p>
        <a:p>
          <a:pPr marL="0" indent="0">
            <a:buNone/>
          </a:pPr>
          <a:endParaRPr lang="en-US" sz="12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E9907E3-3000-4464-8B21-87F23C5D38A3}" name="Table2" displayName="Table2" ref="A11:Y16" totalsRowShown="0" headerRowDxfId="113" dataDxfId="111" headerRowBorderDxfId="112" tableBorderDxfId="110" totalsRowBorderDxfId="109" headerRowCellStyle="Normal 2" dataCellStyle="Normal 2">
  <autoFilter ref="A11:Y16" xr:uid="{2CFC3E3C-A774-4AF4-B8F0-4AFAF75D2A09}"/>
  <tableColumns count="25">
    <tableColumn id="1" xr3:uid="{D134EA95-A2E8-4503-BCD9-E066CAFF81A9}" name="Column1" dataDxfId="108"/>
    <tableColumn id="2" xr3:uid="{D38E9EBD-00AE-4E17-BD06-39D87A0540BE}" name="8am" dataDxfId="107" dataCellStyle="Normal 2"/>
    <tableColumn id="3" xr3:uid="{83C96EBF-A33E-4D8B-8C42-CD519657B6DD}" name="9am" dataDxfId="106" dataCellStyle="Normal 2"/>
    <tableColumn id="4" xr3:uid="{76F26EC3-EC0B-41ED-81EB-49854908D7BF}" name="10am" dataDxfId="105" dataCellStyle="Normal 2"/>
    <tableColumn id="5" xr3:uid="{8F790701-F648-4223-8C96-E0A31C58496E}" name="11am" dataDxfId="104" dataCellStyle="Normal 2"/>
    <tableColumn id="6" xr3:uid="{50F6AA00-20F2-4908-9342-A6FFE0A1F578}" name="12pm" dataDxfId="103" dataCellStyle="Normal 2"/>
    <tableColumn id="7" xr3:uid="{B1318C5D-773A-4414-B76A-BDF00A82C18C}" name="1pm" dataDxfId="102" dataCellStyle="Normal 2"/>
    <tableColumn id="8" xr3:uid="{C93EC3D0-E374-4D2C-A046-B5739E30D948}" name="2pm" dataDxfId="101" dataCellStyle="Normal 2"/>
    <tableColumn id="9" xr3:uid="{06B1F7BB-4BDE-40CB-B74E-FA1F8184DF9D}" name="3pm" dataDxfId="100" dataCellStyle="Normal 2"/>
    <tableColumn id="10" xr3:uid="{49ABF909-57EF-454C-8614-B4CEEF3762DE}" name="4pm" dataDxfId="99" dataCellStyle="Normal 2"/>
    <tableColumn id="11" xr3:uid="{51872DA5-ACC0-4CFF-9457-248853702B16}" name="5pm" dataDxfId="98" dataCellStyle="Normal 2"/>
    <tableColumn id="12" xr3:uid="{6C243E7B-A04B-46C2-B3F6-3007A5B49C6E}" name="6pm" dataDxfId="97" dataCellStyle="Normal 2"/>
    <tableColumn id="13" xr3:uid="{10063F6E-D05D-4AEA-AC6A-D5B689079217}" name="7pm" dataDxfId="96" dataCellStyle="Normal 2"/>
    <tableColumn id="14" xr3:uid="{7418B7C7-86EA-42A7-8AF0-6FC8BDFF61A3}" name="8pm" dataDxfId="95" dataCellStyle="Normal 2"/>
    <tableColumn id="15" xr3:uid="{6EA433FE-E18E-487C-9DC3-9456826519B9}" name="9pm" dataDxfId="94" dataCellStyle="Normal 2"/>
    <tableColumn id="16" xr3:uid="{6FE39AAA-EAD5-487D-B3B5-51147552C229}" name="10pm" dataDxfId="93" dataCellStyle="Normal 2"/>
    <tableColumn id="17" xr3:uid="{11FF1DE7-5160-46B3-A954-CD2B41022572}" name="11pm" dataDxfId="92" dataCellStyle="Normal 2"/>
    <tableColumn id="18" xr3:uid="{17B95116-02E3-4EE7-B1AA-52B17D5C0E05}" name="12am" dataDxfId="91" dataCellStyle="Normal 2"/>
    <tableColumn id="19" xr3:uid="{C8D9E3DD-E4A1-48AB-832C-FFCD8AB8ED96}" name="1am" dataDxfId="90" dataCellStyle="Normal 2"/>
    <tableColumn id="20" xr3:uid="{65A0A768-DB1D-474A-B486-0BD3F4566633}" name="2am" dataDxfId="89" dataCellStyle="Normal 2"/>
    <tableColumn id="21" xr3:uid="{F16E2A82-17C7-4F3A-AB0B-0A9F79C014FF}" name="3am" dataDxfId="88" dataCellStyle="Normal 2"/>
    <tableColumn id="22" xr3:uid="{EBCBE412-3DFE-48ED-B2A6-BB704567D536}" name="4am" dataDxfId="87" dataCellStyle="Normal 2"/>
    <tableColumn id="23" xr3:uid="{BD607A26-ADAD-40E8-9F58-9DFCDC49EA81}" name="5am" dataDxfId="86" dataCellStyle="Normal 2"/>
    <tableColumn id="24" xr3:uid="{004A2DC2-827C-488A-AB6A-A33F596E881C}" name="6am" dataDxfId="85" dataCellStyle="Normal 2"/>
    <tableColumn id="25" xr3:uid="{A11AC8D7-231C-4A7D-A1DB-BD9E9ED1BD75}" name="7am" dataDxfId="84" dataCellStyle="Normal 2"/>
  </tableColumns>
  <tableStyleInfo name="TableStyleMedium2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FA2CF0-618F-4145-970D-05FD6D21D49D}" name="Table5" displayName="Table5" ref="A21:D28" totalsRowShown="0" tableBorderDxfId="83">
  <autoFilter ref="A21:D28" xr:uid="{3CA2496C-1150-43A9-BC79-A52088C57358}"/>
  <tableColumns count="4">
    <tableColumn id="1" xr3:uid="{D263E250-B7AE-4FA2-AC3E-9B48BA68BC4F}" name="Constraints" dataDxfId="82"/>
    <tableColumn id="2" xr3:uid="{754800E2-1F41-4DA5-8D86-9E5DA2FCD662}" name="LHS" dataDxfId="81"/>
    <tableColumn id="3" xr3:uid="{DCD77D72-53A9-490D-817C-90C9B8A75BA6}" name="Symbol" dataDxfId="80"/>
    <tableColumn id="4" xr3:uid="{3A940B9F-13C1-4347-A767-5F1BCCD3939B}" name="RHS" dataDxfId="79"/>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514E011-24FD-4388-A129-F826DE1FED74}" name="Table6" displayName="Table6" ref="A11:Y16" totalsRowShown="0" headerRowDxfId="78" dataDxfId="76" headerRowBorderDxfId="77" tableBorderDxfId="75" totalsRowBorderDxfId="74" headerRowCellStyle="Normal 2" dataCellStyle="Normal 2">
  <autoFilter ref="A11:Y16" xr:uid="{A206F296-B407-444C-985A-FCD4546C25D4}"/>
  <tableColumns count="25">
    <tableColumn id="1" xr3:uid="{497EA79E-8758-4909-BA50-695B2C289E67}" name="Column1" dataDxfId="73"/>
    <tableColumn id="2" xr3:uid="{4A47FF37-E09C-4D13-9135-312414A2051A}" name="8am" dataDxfId="72" dataCellStyle="Normal 2"/>
    <tableColumn id="3" xr3:uid="{360A0048-54C6-4937-BE33-20ED73AC182C}" name="9am" dataDxfId="71" dataCellStyle="Normal 2"/>
    <tableColumn id="4" xr3:uid="{A134FA2C-F1F0-471A-84B3-B655E6BBCF89}" name="10am" dataDxfId="70" dataCellStyle="Normal 2"/>
    <tableColumn id="5" xr3:uid="{82603E10-8E45-46BA-BD50-B2D39DBD0EE5}" name="11am" dataDxfId="69" dataCellStyle="Normal 2"/>
    <tableColumn id="6" xr3:uid="{ABF2EB43-EE72-4BEC-BB86-0C45CE51BB03}" name="12pm" dataDxfId="68" dataCellStyle="Normal 2"/>
    <tableColumn id="7" xr3:uid="{6AF13244-A7F6-421E-95DB-DA56B0C25122}" name="1pm" dataDxfId="67" dataCellStyle="Normal 2"/>
    <tableColumn id="8" xr3:uid="{7713FFF0-3B1C-4F4A-B2B5-3257C7735234}" name="2pm" dataDxfId="66" dataCellStyle="Normal 2"/>
    <tableColumn id="9" xr3:uid="{37EE2873-B389-43E1-99A5-6FB9415E9A2D}" name="3pm" dataDxfId="65" dataCellStyle="Normal 2"/>
    <tableColumn id="10" xr3:uid="{D80CFEB7-DF03-41C0-93A7-C6D2D312F2A4}" name="4pm" dataDxfId="64" dataCellStyle="Normal 2"/>
    <tableColumn id="11" xr3:uid="{8E6C6E1F-B030-4881-AE77-8621A5855A54}" name="5pm" dataDxfId="63" dataCellStyle="Normal 2"/>
    <tableColumn id="12" xr3:uid="{A525B6BC-1B60-4ED9-937A-6E6A137D0CF4}" name="6pm" dataDxfId="62" dataCellStyle="Normal 2"/>
    <tableColumn id="13" xr3:uid="{686A2F21-3AC5-4304-9D26-0D6C31CF5EE1}" name="7pm" dataDxfId="61" dataCellStyle="Normal 2"/>
    <tableColumn id="14" xr3:uid="{D3B8CE97-2835-4934-A1CF-283FF44AF678}" name="8pm" dataDxfId="60" dataCellStyle="Normal 2"/>
    <tableColumn id="15" xr3:uid="{F7E00BB8-0418-4BBB-9ED9-6D6C8B6BDCAC}" name="9pm" dataDxfId="59" dataCellStyle="Normal 2"/>
    <tableColumn id="16" xr3:uid="{900A5014-2813-417B-978C-459E242949B0}" name="10pm" dataDxfId="58" dataCellStyle="Normal 2"/>
    <tableColumn id="17" xr3:uid="{B644ACDB-6C44-445A-8969-89EEDD132E39}" name="11pm" dataDxfId="57" dataCellStyle="Normal 2"/>
    <tableColumn id="18" xr3:uid="{57F55985-0796-4440-840A-178DE1F3D1FA}" name="12am" dataDxfId="56" dataCellStyle="Normal 2"/>
    <tableColumn id="19" xr3:uid="{0C86CEFD-8DBC-445F-A0C3-F2455BE35D55}" name="1am" dataDxfId="55" dataCellStyle="Normal 2"/>
    <tableColumn id="20" xr3:uid="{7CC3DDE1-BA08-4B0C-B69C-C01C20FD987A}" name="2am" dataDxfId="54" dataCellStyle="Normal 2"/>
    <tableColumn id="21" xr3:uid="{90D48374-CBAB-43C9-9FEF-07AF40C44F3A}" name="3am" dataDxfId="53" dataCellStyle="Normal 2"/>
    <tableColumn id="22" xr3:uid="{93A0ED85-7E37-49DD-92EC-50F0F16824C4}" name="4am" dataDxfId="52" dataCellStyle="Normal 2"/>
    <tableColumn id="23" xr3:uid="{1F6499E3-31C7-4AFE-9F75-66F59B5B8CD8}" name="5am" dataDxfId="51" dataCellStyle="Normal 2"/>
    <tableColumn id="24" xr3:uid="{56750FC9-6E4B-4C19-BBB9-FA26D6258628}" name="6am" dataDxfId="50" dataCellStyle="Normal 2"/>
    <tableColumn id="25" xr3:uid="{7C2B3C8D-85ED-4125-93DB-4B9EEE21976C}" name="7am" dataDxfId="49" dataCellStyle="Normal 2"/>
  </tableColumns>
  <tableStyleInfo name="TableStyleMedium2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28C0FD9-52A9-4C4D-BC40-6232B37D16A8}" name="Table7" displayName="Table7" ref="A21:D28" totalsRowShown="0" tableBorderDxfId="48">
  <autoFilter ref="A21:D28" xr:uid="{61B11035-9B40-4B45-906D-7B56387C0B24}"/>
  <tableColumns count="4">
    <tableColumn id="1" xr3:uid="{3FA9A08E-3925-4EDA-9C22-98399D539A0C}" name="Constraints" dataDxfId="47"/>
    <tableColumn id="2" xr3:uid="{99937495-FFED-4FB8-9FA6-723AC3FEA56E}" name="LHS" dataDxfId="46"/>
    <tableColumn id="3" xr3:uid="{0709E2BB-B47F-4202-BC67-ACA43867BFEE}" name="Symbol" dataDxfId="45"/>
    <tableColumn id="4" xr3:uid="{4EF0B65B-2A12-407B-9235-CCBDE3518E7F}" name="RHS" dataDxfId="44"/>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7B1DE88-4310-43D4-806B-A26A1033E08E}" name="Table8" displayName="Table8" ref="A21:D32" totalsRowShown="0" tableBorderDxfId="43">
  <autoFilter ref="A21:D32" xr:uid="{266A1204-16E6-4AF4-AD94-98F9C62A0976}"/>
  <tableColumns count="4">
    <tableColumn id="1" xr3:uid="{75BCDCAE-9E97-4B65-ADD1-3085FF251336}" name="Constraints" dataDxfId="42"/>
    <tableColumn id="2" xr3:uid="{8BE1DBBA-849C-41C1-9B5B-8ED029F070D3}" name="LHS" dataDxfId="41"/>
    <tableColumn id="3" xr3:uid="{05A602AA-B859-44CB-A87F-324D3359ABF1}" name="symbol" dataDxfId="40"/>
    <tableColumn id="4" xr3:uid="{747D2004-741C-469D-9BA8-A88732099FCC}" name="RHS" dataDxfId="39"/>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A16E75-2D89-4BDD-9270-DB128CD3E0F9}" name="Table9" displayName="Table9" ref="A11:Y16" totalsRowShown="0" headerRowDxfId="38" dataDxfId="36" headerRowBorderDxfId="37" tableBorderDxfId="35" totalsRowBorderDxfId="34" headerRowCellStyle="Normal 2" dataCellStyle="Normal 2">
  <autoFilter ref="A11:Y16" xr:uid="{AE2A7742-0C95-474B-BD34-3817AF0C9AA2}"/>
  <tableColumns count="25">
    <tableColumn id="1" xr3:uid="{A2B61977-6185-4E7C-9A7C-D5CB5723F48A}" name="Column1" dataDxfId="33"/>
    <tableColumn id="2" xr3:uid="{D5DC68D2-5859-420B-9875-562E50F52369}" name="8am" dataDxfId="32" dataCellStyle="Normal 2"/>
    <tableColumn id="3" xr3:uid="{6A5C3726-B2CB-44B5-8BF5-0FEA8DD33D9B}" name="9am" dataDxfId="31" dataCellStyle="Normal 2"/>
    <tableColumn id="4" xr3:uid="{BBFB5106-7CEE-446E-A546-603744BC97DF}" name="10am" dataDxfId="30" dataCellStyle="Normal 2"/>
    <tableColumn id="5" xr3:uid="{E7A88D5E-240D-40CF-BFC6-F9D9684DEE95}" name="11am" dataDxfId="29" dataCellStyle="Normal 2"/>
    <tableColumn id="6" xr3:uid="{2DCBE103-E689-45F5-94C1-905761DAC6E6}" name="12pm" dataDxfId="28" dataCellStyle="Normal 2"/>
    <tableColumn id="7" xr3:uid="{A3D0408A-BE30-4A61-A288-515999B09371}" name="1pm" dataDxfId="27" dataCellStyle="Normal 2"/>
    <tableColumn id="8" xr3:uid="{03AEAF0D-5465-4196-8198-BDF4BE488534}" name="2pm" dataDxfId="26" dataCellStyle="Normal 2"/>
    <tableColumn id="9" xr3:uid="{323CC44B-6E04-4FE8-A97B-61B45C90A028}" name="3pm" dataDxfId="25" dataCellStyle="Normal 2"/>
    <tableColumn id="10" xr3:uid="{2BC93857-7EC3-46EB-9A24-D22F03CE5A3D}" name="4pm" dataDxfId="24" dataCellStyle="Normal 2"/>
    <tableColumn id="11" xr3:uid="{825C1C67-440D-4665-8B44-BE386091A633}" name="5pm" dataDxfId="23" dataCellStyle="Normal 2"/>
    <tableColumn id="12" xr3:uid="{297B0B1A-EE71-4EC1-B47D-6A57DCA650F3}" name="6pm" dataDxfId="22" dataCellStyle="Normal 2"/>
    <tableColumn id="13" xr3:uid="{A05C8A43-6B5F-4D02-B9D8-DE50FE97C669}" name="7pm" dataDxfId="21" dataCellStyle="Normal 2"/>
    <tableColumn id="14" xr3:uid="{67378DD6-C2B0-4634-9342-E95DD1247068}" name="8pm" dataDxfId="20" dataCellStyle="Normal 2"/>
    <tableColumn id="15" xr3:uid="{53150FBC-A9A1-46F2-8C54-7E97F3E1A9E5}" name="9pm" dataDxfId="19" dataCellStyle="Normal 2"/>
    <tableColumn id="16" xr3:uid="{7B632CEA-04A7-4E34-A868-2FE7E516D5F6}" name="10pm" dataDxfId="18" dataCellStyle="Normal 2"/>
    <tableColumn id="17" xr3:uid="{D464C7C4-A29C-4F2E-8CF7-07E8D76099F4}" name="11pm" dataDxfId="17" dataCellStyle="Normal 2"/>
    <tableColumn id="18" xr3:uid="{305DAD97-6EB3-466D-9330-9A8AB622698B}" name="12am" dataDxfId="16" dataCellStyle="Normal 2"/>
    <tableColumn id="19" xr3:uid="{730F5641-D199-4F5E-9D75-E8156DAC3FAD}" name="1am" dataDxfId="15" dataCellStyle="Normal 2"/>
    <tableColumn id="20" xr3:uid="{11A1FD74-B9E8-4B9C-A038-9AADA798A7BA}" name="2am" dataDxfId="14" dataCellStyle="Normal 2"/>
    <tableColumn id="21" xr3:uid="{4BC9B16A-52F7-4A03-B28E-CBE3F9E39B5A}" name="3am" dataDxfId="13" dataCellStyle="Normal 2"/>
    <tableColumn id="22" xr3:uid="{BCEFB590-D040-4C5C-BC14-D02910FD2545}" name="4am" dataDxfId="12" dataCellStyle="Normal 2"/>
    <tableColumn id="23" xr3:uid="{88007F96-9E8C-4131-9640-641E5F6F040E}" name="5am" dataDxfId="11" dataCellStyle="Normal 2"/>
    <tableColumn id="24" xr3:uid="{A79C53AA-58D9-44F1-9FF5-383636930118}" name="6am" dataDxfId="10" dataCellStyle="Normal 2"/>
    <tableColumn id="25" xr3:uid="{C1F98CF9-B405-4830-B9CC-C990363560A6}" name="7am" dataDxfId="9" dataCellStyle="Normal 2"/>
  </tableColumns>
  <tableStyleInfo name="TableStyleMedium2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29DF977-4B77-4C5F-BA19-F70E461527D6}" name="Table10" displayName="Table10" ref="B4:G26" totalsRowShown="0" headerRowDxfId="1" dataDxfId="0" tableBorderDxfId="8">
  <autoFilter ref="B4:G26" xr:uid="{48A50CD8-CAC1-452E-81C0-9DF1D773332A}"/>
  <tableColumns count="6">
    <tableColumn id="1" xr3:uid="{D2ADF673-2F3E-4CE3-8D32-19D75AF5149C}" name="$C$19" dataDxfId="7"/>
    <tableColumn id="2" xr3:uid="{0A6083D5-A62E-4C68-933A-ECF4EC5A31C7}" name="$C$4" dataDxfId="6"/>
    <tableColumn id="3" xr3:uid="{32F5ECEC-1016-491D-868B-ADA8A6F9DA94}" name="$C$5" dataDxfId="5"/>
    <tableColumn id="4" xr3:uid="{78248726-E5A4-439B-B0F0-FBF3509BBB55}" name="$C$6" dataDxfId="4"/>
    <tableColumn id="5" xr3:uid="{353CB675-AD89-4C68-9430-2401E0A3B0DD}" name="$C$7" dataDxfId="3"/>
    <tableColumn id="6" xr3:uid="{EADCC9DB-1B16-4BBB-8789-653EA73F5D09}" name="$C$8" dataDxfId="2"/>
  </tableColumns>
  <tableStyleInfo name="TableStyleMedium2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drawing" Target="../drawings/drawing4.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CFE5-7E7E-4FE5-B379-EBE54C67965E}">
  <dimension ref="A1:Y28"/>
  <sheetViews>
    <sheetView zoomScale="90" zoomScaleNormal="90" workbookViewId="0">
      <selection activeCell="A10" sqref="A10"/>
    </sheetView>
  </sheetViews>
  <sheetFormatPr defaultRowHeight="15" x14ac:dyDescent="0.25"/>
  <cols>
    <col min="1" max="1" width="43.42578125" bestFit="1" customWidth="1"/>
    <col min="2" max="2" width="7.140625" customWidth="1"/>
    <col min="3" max="3" width="10.7109375" customWidth="1"/>
    <col min="4" max="5" width="8.140625" customWidth="1"/>
    <col min="6" max="6" width="11.28515625" customWidth="1"/>
    <col min="7" max="15" width="7.28515625" customWidth="1"/>
    <col min="16" max="17" width="8.28515625" customWidth="1"/>
    <col min="18" max="18" width="8.140625" customWidth="1"/>
    <col min="19" max="25" width="7.140625" customWidth="1"/>
  </cols>
  <sheetData>
    <row r="1" spans="1:25" x14ac:dyDescent="0.25">
      <c r="A1" s="1" t="s">
        <v>0</v>
      </c>
      <c r="B1" s="2"/>
      <c r="C1" s="2"/>
      <c r="D1" s="2"/>
      <c r="E1" s="3"/>
      <c r="F1" s="3"/>
      <c r="G1" s="3"/>
      <c r="H1" s="3"/>
      <c r="I1" s="3"/>
      <c r="J1" s="3"/>
    </row>
    <row r="2" spans="1:25" x14ac:dyDescent="0.25">
      <c r="A2" s="2"/>
      <c r="B2" s="2"/>
      <c r="C2" s="2"/>
      <c r="D2" s="2"/>
      <c r="E2" s="3"/>
      <c r="F2" s="3"/>
      <c r="G2" s="3"/>
      <c r="H2" s="3"/>
      <c r="I2" s="3"/>
      <c r="J2" s="3"/>
    </row>
    <row r="3" spans="1:25" x14ac:dyDescent="0.25">
      <c r="A3" s="4" t="s">
        <v>1</v>
      </c>
      <c r="B3" s="5"/>
      <c r="C3" s="4" t="s">
        <v>2</v>
      </c>
      <c r="D3" s="4" t="s">
        <v>3</v>
      </c>
      <c r="E3" s="4" t="s">
        <v>45</v>
      </c>
      <c r="F3" s="35" t="s">
        <v>52</v>
      </c>
      <c r="G3" s="3"/>
      <c r="H3" s="3"/>
      <c r="I3" s="3"/>
      <c r="J3" s="3"/>
    </row>
    <row r="4" spans="1:25" x14ac:dyDescent="0.25">
      <c r="A4" s="6" t="s">
        <v>25</v>
      </c>
      <c r="B4" s="7" t="s">
        <v>20</v>
      </c>
      <c r="C4" s="8">
        <v>0</v>
      </c>
      <c r="D4" s="22">
        <v>130</v>
      </c>
      <c r="E4" s="21">
        <v>8</v>
      </c>
      <c r="F4" s="43">
        <f>D4*E4</f>
        <v>1040</v>
      </c>
      <c r="G4" s="3"/>
      <c r="H4" s="3"/>
      <c r="I4" s="3"/>
      <c r="J4" s="3"/>
    </row>
    <row r="5" spans="1:25" x14ac:dyDescent="0.25">
      <c r="A5" s="6" t="s">
        <v>26</v>
      </c>
      <c r="B5" s="7" t="s">
        <v>21</v>
      </c>
      <c r="C5" s="8">
        <v>0</v>
      </c>
      <c r="D5" s="22">
        <v>130</v>
      </c>
      <c r="E5" s="21">
        <v>8</v>
      </c>
      <c r="F5" s="43">
        <f t="shared" ref="F5:F8" si="0">D5*E5</f>
        <v>1040</v>
      </c>
      <c r="G5" s="3"/>
      <c r="H5" s="3"/>
      <c r="I5" s="3"/>
      <c r="J5" s="3"/>
    </row>
    <row r="6" spans="1:25" x14ac:dyDescent="0.25">
      <c r="A6" s="6" t="s">
        <v>27</v>
      </c>
      <c r="B6" s="7" t="s">
        <v>22</v>
      </c>
      <c r="C6" s="8">
        <v>0</v>
      </c>
      <c r="D6" s="22">
        <v>130</v>
      </c>
      <c r="E6" s="21">
        <v>8</v>
      </c>
      <c r="F6" s="43">
        <f t="shared" si="0"/>
        <v>1040</v>
      </c>
      <c r="G6" s="3"/>
      <c r="H6" s="3"/>
      <c r="I6" s="3"/>
      <c r="J6" s="3"/>
    </row>
    <row r="7" spans="1:25" x14ac:dyDescent="0.25">
      <c r="A7" s="6" t="s">
        <v>28</v>
      </c>
      <c r="B7" s="7" t="s">
        <v>23</v>
      </c>
      <c r="C7" s="8">
        <v>0</v>
      </c>
      <c r="D7" s="22">
        <v>44</v>
      </c>
      <c r="E7" s="21">
        <v>12</v>
      </c>
      <c r="F7" s="43">
        <f t="shared" si="0"/>
        <v>528</v>
      </c>
      <c r="G7" s="3"/>
      <c r="H7" s="3"/>
      <c r="I7" s="3"/>
      <c r="J7" s="3"/>
    </row>
    <row r="8" spans="1:25" x14ac:dyDescent="0.25">
      <c r="A8" s="6" t="s">
        <v>29</v>
      </c>
      <c r="B8" s="7" t="s">
        <v>24</v>
      </c>
      <c r="C8" s="8">
        <v>0</v>
      </c>
      <c r="D8" s="22">
        <v>44</v>
      </c>
      <c r="E8" s="21">
        <v>12</v>
      </c>
      <c r="F8" s="43">
        <f t="shared" si="0"/>
        <v>528</v>
      </c>
      <c r="G8" s="3"/>
      <c r="H8" s="3"/>
      <c r="I8" s="3"/>
      <c r="J8" s="3"/>
    </row>
    <row r="9" spans="1:25" x14ac:dyDescent="0.25">
      <c r="A9" s="3"/>
      <c r="B9" s="3"/>
      <c r="C9" s="10"/>
      <c r="D9" s="9"/>
      <c r="E9" s="9"/>
      <c r="F9" s="3"/>
      <c r="G9" s="3"/>
      <c r="H9" s="3"/>
      <c r="I9" s="3"/>
      <c r="J9" s="3"/>
    </row>
    <row r="10" spans="1:25" x14ac:dyDescent="0.25">
      <c r="A10" s="11" t="s">
        <v>4</v>
      </c>
      <c r="B10" s="12"/>
      <c r="C10" s="12"/>
      <c r="D10" s="12"/>
      <c r="E10" s="12"/>
      <c r="F10" s="12"/>
      <c r="G10" s="12"/>
      <c r="H10" s="12"/>
      <c r="I10" s="3"/>
      <c r="J10" s="3"/>
    </row>
    <row r="11" spans="1:25" x14ac:dyDescent="0.25">
      <c r="A11" s="51" t="s">
        <v>78</v>
      </c>
      <c r="B11" s="52" t="s">
        <v>5</v>
      </c>
      <c r="C11" s="52" t="s">
        <v>6</v>
      </c>
      <c r="D11" s="52" t="s">
        <v>7</v>
      </c>
      <c r="E11" s="52" t="s">
        <v>8</v>
      </c>
      <c r="F11" s="52" t="s">
        <v>9</v>
      </c>
      <c r="G11" s="52" t="s">
        <v>10</v>
      </c>
      <c r="H11" s="52" t="s">
        <v>11</v>
      </c>
      <c r="I11" s="52" t="s">
        <v>12</v>
      </c>
      <c r="J11" s="52" t="s">
        <v>13</v>
      </c>
      <c r="K11" s="53" t="s">
        <v>30</v>
      </c>
      <c r="L11" s="53" t="s">
        <v>31</v>
      </c>
      <c r="M11" s="53" t="s">
        <v>32</v>
      </c>
      <c r="N11" s="53" t="s">
        <v>33</v>
      </c>
      <c r="O11" s="53" t="s">
        <v>34</v>
      </c>
      <c r="P11" s="53" t="s">
        <v>35</v>
      </c>
      <c r="Q11" s="53" t="s">
        <v>36</v>
      </c>
      <c r="R11" s="53" t="s">
        <v>37</v>
      </c>
      <c r="S11" s="53" t="s">
        <v>38</v>
      </c>
      <c r="T11" s="53" t="s">
        <v>39</v>
      </c>
      <c r="U11" s="53" t="s">
        <v>40</v>
      </c>
      <c r="V11" s="53" t="s">
        <v>41</v>
      </c>
      <c r="W11" s="53" t="s">
        <v>42</v>
      </c>
      <c r="X11" s="53" t="s">
        <v>43</v>
      </c>
      <c r="Y11" s="54" t="s">
        <v>44</v>
      </c>
    </row>
    <row r="12" spans="1:25" x14ac:dyDescent="0.25">
      <c r="A12" s="44" t="s">
        <v>25</v>
      </c>
      <c r="B12" s="13">
        <f t="shared" ref="B12:I12" si="1">$C$4</f>
        <v>0</v>
      </c>
      <c r="C12" s="13">
        <f t="shared" si="1"/>
        <v>0</v>
      </c>
      <c r="D12" s="13">
        <f t="shared" si="1"/>
        <v>0</v>
      </c>
      <c r="E12" s="13">
        <f t="shared" si="1"/>
        <v>0</v>
      </c>
      <c r="F12" s="13">
        <f t="shared" si="1"/>
        <v>0</v>
      </c>
      <c r="G12" s="13">
        <f t="shared" si="1"/>
        <v>0</v>
      </c>
      <c r="H12" s="13">
        <f t="shared" si="1"/>
        <v>0</v>
      </c>
      <c r="I12" s="13">
        <f t="shared" si="1"/>
        <v>0</v>
      </c>
      <c r="J12" s="14"/>
      <c r="K12" s="14"/>
      <c r="L12" s="14"/>
      <c r="M12" s="14"/>
      <c r="N12" s="14"/>
      <c r="O12" s="14"/>
      <c r="P12" s="14"/>
      <c r="Q12" s="14"/>
      <c r="R12" s="14"/>
      <c r="S12" s="14"/>
      <c r="T12" s="14"/>
      <c r="U12" s="14"/>
      <c r="V12" s="14"/>
      <c r="W12" s="14"/>
      <c r="X12" s="14"/>
      <c r="Y12" s="45"/>
    </row>
    <row r="13" spans="1:25" x14ac:dyDescent="0.25">
      <c r="A13" s="44" t="s">
        <v>26</v>
      </c>
      <c r="B13" s="14"/>
      <c r="C13" s="14"/>
      <c r="D13" s="14"/>
      <c r="E13" s="14"/>
      <c r="F13" s="14"/>
      <c r="G13" s="14"/>
      <c r="H13" s="14"/>
      <c r="I13" s="14"/>
      <c r="J13" s="13">
        <f t="shared" ref="J13:Q13" si="2">$C$5</f>
        <v>0</v>
      </c>
      <c r="K13" s="13">
        <f t="shared" si="2"/>
        <v>0</v>
      </c>
      <c r="L13" s="13">
        <f t="shared" si="2"/>
        <v>0</v>
      </c>
      <c r="M13" s="13">
        <f t="shared" si="2"/>
        <v>0</v>
      </c>
      <c r="N13" s="13">
        <f t="shared" si="2"/>
        <v>0</v>
      </c>
      <c r="O13" s="13">
        <f t="shared" si="2"/>
        <v>0</v>
      </c>
      <c r="P13" s="13">
        <f t="shared" si="2"/>
        <v>0</v>
      </c>
      <c r="Q13" s="13">
        <f t="shared" si="2"/>
        <v>0</v>
      </c>
      <c r="R13" s="14"/>
      <c r="S13" s="14"/>
      <c r="T13" s="14"/>
      <c r="U13" s="14"/>
      <c r="V13" s="14"/>
      <c r="W13" s="14"/>
      <c r="X13" s="14"/>
      <c r="Y13" s="45"/>
    </row>
    <row r="14" spans="1:25" x14ac:dyDescent="0.25">
      <c r="A14" s="44" t="s">
        <v>27</v>
      </c>
      <c r="B14" s="14"/>
      <c r="C14" s="14"/>
      <c r="D14" s="14"/>
      <c r="E14" s="14"/>
      <c r="F14" s="14"/>
      <c r="G14" s="14"/>
      <c r="H14" s="14"/>
      <c r="I14" s="14"/>
      <c r="J14" s="14"/>
      <c r="K14" s="14"/>
      <c r="L14" s="14"/>
      <c r="M14" s="14"/>
      <c r="N14" s="14"/>
      <c r="O14" s="14"/>
      <c r="P14" s="14"/>
      <c r="Q14" s="14"/>
      <c r="R14" s="13">
        <f t="shared" ref="R14:Y14" si="3">$C$6</f>
        <v>0</v>
      </c>
      <c r="S14" s="13">
        <f t="shared" si="3"/>
        <v>0</v>
      </c>
      <c r="T14" s="13">
        <f t="shared" si="3"/>
        <v>0</v>
      </c>
      <c r="U14" s="13">
        <f t="shared" si="3"/>
        <v>0</v>
      </c>
      <c r="V14" s="13">
        <f t="shared" si="3"/>
        <v>0</v>
      </c>
      <c r="W14" s="13">
        <f t="shared" si="3"/>
        <v>0</v>
      </c>
      <c r="X14" s="13">
        <f t="shared" si="3"/>
        <v>0</v>
      </c>
      <c r="Y14" s="46">
        <f t="shared" si="3"/>
        <v>0</v>
      </c>
    </row>
    <row r="15" spans="1:25" x14ac:dyDescent="0.25">
      <c r="A15" s="44" t="s">
        <v>28</v>
      </c>
      <c r="B15" s="13">
        <f t="shared" ref="B15:M15" si="4">$C$7</f>
        <v>0</v>
      </c>
      <c r="C15" s="13">
        <f t="shared" si="4"/>
        <v>0</v>
      </c>
      <c r="D15" s="13">
        <f t="shared" si="4"/>
        <v>0</v>
      </c>
      <c r="E15" s="13">
        <f t="shared" si="4"/>
        <v>0</v>
      </c>
      <c r="F15" s="13">
        <f t="shared" si="4"/>
        <v>0</v>
      </c>
      <c r="G15" s="13">
        <f t="shared" si="4"/>
        <v>0</v>
      </c>
      <c r="H15" s="13">
        <f t="shared" si="4"/>
        <v>0</v>
      </c>
      <c r="I15" s="13">
        <f t="shared" si="4"/>
        <v>0</v>
      </c>
      <c r="J15" s="13">
        <f t="shared" si="4"/>
        <v>0</v>
      </c>
      <c r="K15" s="13">
        <f t="shared" si="4"/>
        <v>0</v>
      </c>
      <c r="L15" s="13">
        <f t="shared" si="4"/>
        <v>0</v>
      </c>
      <c r="M15" s="13">
        <f t="shared" si="4"/>
        <v>0</v>
      </c>
      <c r="N15" s="14"/>
      <c r="O15" s="14"/>
      <c r="P15" s="14"/>
      <c r="Q15" s="14"/>
      <c r="R15" s="14"/>
      <c r="S15" s="14"/>
      <c r="T15" s="14"/>
      <c r="U15" s="14"/>
      <c r="V15" s="14"/>
      <c r="W15" s="14"/>
      <c r="X15" s="14"/>
      <c r="Y15" s="45"/>
    </row>
    <row r="16" spans="1:25" x14ac:dyDescent="0.25">
      <c r="A16" s="47" t="s">
        <v>29</v>
      </c>
      <c r="B16" s="48">
        <f>$C$8</f>
        <v>0</v>
      </c>
      <c r="C16" s="49"/>
      <c r="D16" s="49"/>
      <c r="E16" s="49"/>
      <c r="F16" s="49"/>
      <c r="G16" s="49"/>
      <c r="H16" s="49"/>
      <c r="I16" s="49"/>
      <c r="J16" s="49"/>
      <c r="K16" s="49"/>
      <c r="L16" s="49"/>
      <c r="M16" s="49"/>
      <c r="N16" s="48">
        <f t="shared" ref="N16:Y16" si="5">$C$8</f>
        <v>0</v>
      </c>
      <c r="O16" s="48">
        <f t="shared" si="5"/>
        <v>0</v>
      </c>
      <c r="P16" s="48">
        <f t="shared" si="5"/>
        <v>0</v>
      </c>
      <c r="Q16" s="48">
        <f t="shared" si="5"/>
        <v>0</v>
      </c>
      <c r="R16" s="48">
        <f t="shared" si="5"/>
        <v>0</v>
      </c>
      <c r="S16" s="48">
        <f t="shared" si="5"/>
        <v>0</v>
      </c>
      <c r="T16" s="48">
        <f t="shared" si="5"/>
        <v>0</v>
      </c>
      <c r="U16" s="48">
        <f t="shared" si="5"/>
        <v>0</v>
      </c>
      <c r="V16" s="48">
        <f t="shared" si="5"/>
        <v>0</v>
      </c>
      <c r="W16" s="48">
        <f t="shared" si="5"/>
        <v>0</v>
      </c>
      <c r="X16" s="48">
        <f t="shared" si="5"/>
        <v>0</v>
      </c>
      <c r="Y16" s="50">
        <f t="shared" si="5"/>
        <v>0</v>
      </c>
    </row>
    <row r="17" spans="1:10" x14ac:dyDescent="0.25">
      <c r="B17" s="15"/>
      <c r="C17" s="16"/>
      <c r="D17" s="3"/>
      <c r="E17" s="3"/>
      <c r="F17" s="3"/>
      <c r="G17" s="3"/>
      <c r="H17" s="3"/>
      <c r="I17" s="3"/>
      <c r="J17" s="3"/>
    </row>
    <row r="18" spans="1:10" x14ac:dyDescent="0.25">
      <c r="A18" s="4" t="s">
        <v>14</v>
      </c>
      <c r="B18" s="6"/>
      <c r="C18" s="7"/>
      <c r="D18" s="2"/>
      <c r="E18" s="3"/>
      <c r="F18" s="3"/>
      <c r="G18" s="3"/>
      <c r="H18" s="3"/>
      <c r="I18" s="3"/>
      <c r="J18" s="3"/>
    </row>
    <row r="19" spans="1:10" x14ac:dyDescent="0.25">
      <c r="A19" s="6" t="s">
        <v>15</v>
      </c>
      <c r="B19" s="2"/>
      <c r="C19" s="17">
        <f>SUMPRODUCT(C4:C8,F4:F8)</f>
        <v>0</v>
      </c>
      <c r="D19" s="2"/>
      <c r="E19" s="3"/>
      <c r="F19" s="3"/>
      <c r="G19" s="3"/>
      <c r="H19" s="3"/>
      <c r="I19" s="3"/>
      <c r="J19" s="3"/>
    </row>
    <row r="20" spans="1:10" x14ac:dyDescent="0.25">
      <c r="A20" s="60"/>
      <c r="B20" s="61"/>
      <c r="C20" s="62"/>
      <c r="D20" s="63"/>
      <c r="E20" s="3"/>
      <c r="F20" s="3"/>
      <c r="G20" s="3"/>
      <c r="H20" s="3"/>
      <c r="I20" s="3"/>
      <c r="J20" s="3"/>
    </row>
    <row r="21" spans="1:10" x14ac:dyDescent="0.25">
      <c r="A21" s="55" t="s">
        <v>16</v>
      </c>
      <c r="B21" s="18" t="s">
        <v>17</v>
      </c>
      <c r="C21" s="75" t="s">
        <v>80</v>
      </c>
      <c r="D21" s="57" t="s">
        <v>18</v>
      </c>
      <c r="E21" s="3"/>
      <c r="F21" s="3"/>
      <c r="G21" s="3"/>
      <c r="H21" s="3"/>
      <c r="I21" s="3"/>
      <c r="J21" s="3"/>
    </row>
    <row r="22" spans="1:10" x14ac:dyDescent="0.25">
      <c r="A22" s="56" t="s">
        <v>46</v>
      </c>
      <c r="B22" s="19">
        <f>SUM(C4,C7)</f>
        <v>0</v>
      </c>
      <c r="C22" s="20" t="s">
        <v>19</v>
      </c>
      <c r="D22" s="58">
        <v>6</v>
      </c>
      <c r="E22" s="3"/>
      <c r="F22" s="3"/>
      <c r="G22" s="3"/>
      <c r="H22" s="3"/>
      <c r="I22" s="3"/>
      <c r="J22" s="3"/>
    </row>
    <row r="23" spans="1:10" x14ac:dyDescent="0.25">
      <c r="A23" s="56" t="s">
        <v>63</v>
      </c>
      <c r="B23" s="19">
        <f>SUM(C4,C7)</f>
        <v>0</v>
      </c>
      <c r="C23" s="37" t="s">
        <v>19</v>
      </c>
      <c r="D23" s="59">
        <v>8</v>
      </c>
      <c r="E23" s="3"/>
      <c r="F23" s="3"/>
      <c r="G23" s="3"/>
      <c r="H23" s="3"/>
      <c r="I23" s="3"/>
      <c r="J23" s="3"/>
    </row>
    <row r="24" spans="1:10" x14ac:dyDescent="0.25">
      <c r="A24" s="56" t="s">
        <v>64</v>
      </c>
      <c r="B24" s="19">
        <f>SUM(C5,C7)</f>
        <v>0</v>
      </c>
      <c r="C24" s="20" t="s">
        <v>19</v>
      </c>
      <c r="D24" s="58">
        <v>8</v>
      </c>
      <c r="E24" s="3"/>
      <c r="F24" s="3"/>
      <c r="G24" s="3"/>
      <c r="H24" s="3"/>
      <c r="I24" s="3"/>
      <c r="J24" s="3"/>
    </row>
    <row r="25" spans="1:10" x14ac:dyDescent="0.25">
      <c r="A25" s="56" t="s">
        <v>68</v>
      </c>
      <c r="B25" s="19">
        <f>SUM(C5,C7)</f>
        <v>0</v>
      </c>
      <c r="C25" s="20" t="s">
        <v>19</v>
      </c>
      <c r="D25" s="58">
        <v>11</v>
      </c>
      <c r="E25" s="3"/>
      <c r="F25" s="3"/>
      <c r="G25" s="3"/>
      <c r="H25" s="3"/>
      <c r="I25" s="3"/>
      <c r="J25" s="3"/>
    </row>
    <row r="26" spans="1:10" x14ac:dyDescent="0.25">
      <c r="A26" s="56" t="s">
        <v>65</v>
      </c>
      <c r="B26" s="19">
        <f>SUM(C5,C8)</f>
        <v>0</v>
      </c>
      <c r="C26" s="20" t="s">
        <v>19</v>
      </c>
      <c r="D26" s="58">
        <v>11</v>
      </c>
    </row>
    <row r="27" spans="1:10" x14ac:dyDescent="0.25">
      <c r="A27" s="56" t="s">
        <v>66</v>
      </c>
      <c r="B27" s="19">
        <f>SUM(C6,C8)</f>
        <v>0</v>
      </c>
      <c r="C27" s="20" t="s">
        <v>19</v>
      </c>
      <c r="D27" s="58">
        <v>3</v>
      </c>
    </row>
    <row r="28" spans="1:10" x14ac:dyDescent="0.25">
      <c r="A28" s="64" t="s">
        <v>67</v>
      </c>
      <c r="B28" s="65">
        <f>SUM(C4,C7)</f>
        <v>0</v>
      </c>
      <c r="C28" s="66" t="s">
        <v>19</v>
      </c>
      <c r="D28" s="67">
        <v>3</v>
      </c>
    </row>
  </sheetData>
  <conditionalFormatting sqref="F4:F8">
    <cfRule type="dataBar" priority="2">
      <dataBar>
        <cfvo type="min"/>
        <cfvo type="max"/>
        <color rgb="FF008AEF"/>
      </dataBar>
      <extLst>
        <ext xmlns:x14="http://schemas.microsoft.com/office/spreadsheetml/2009/9/main" uri="{B025F937-C7B1-47D3-B67F-A62EFF666E3E}">
          <x14:id>{0C96F982-086F-487B-93D7-0C090EE2D11E}</x14:id>
        </ext>
      </extLst>
    </cfRule>
  </conditionalFormatting>
  <conditionalFormatting sqref="B12:Y16">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0C96F982-086F-487B-93D7-0C090EE2D11E}">
            <x14:dataBar minLength="0" maxLength="100" border="1" negativeBarBorderColorSameAsPositive="0">
              <x14:cfvo type="autoMin"/>
              <x14:cfvo type="autoMax"/>
              <x14:borderColor rgb="FF008AEF"/>
              <x14:negativeFillColor rgb="FFFF0000"/>
              <x14:negativeBorderColor rgb="FFFF0000"/>
              <x14:axisColor rgb="FF000000"/>
            </x14:dataBar>
          </x14:cfRule>
          <xm:sqref>F4:F8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2F5-5EF2-4CDA-B125-B0E5F375164E}">
  <dimension ref="A1:Y28"/>
  <sheetViews>
    <sheetView workbookViewId="0">
      <selection activeCell="N21" sqref="N21"/>
    </sheetView>
  </sheetViews>
  <sheetFormatPr defaultRowHeight="15" x14ac:dyDescent="0.25"/>
  <cols>
    <col min="1" max="1" width="33.85546875" customWidth="1"/>
    <col min="2" max="2" width="7.140625" customWidth="1"/>
    <col min="3" max="3" width="10.7109375" customWidth="1"/>
    <col min="4" max="5" width="8.140625" customWidth="1"/>
    <col min="6" max="6" width="10.42578125" customWidth="1"/>
    <col min="7" max="15" width="7.28515625" customWidth="1"/>
    <col min="16" max="17" width="8.28515625" customWidth="1"/>
    <col min="18" max="18" width="8.140625" customWidth="1"/>
    <col min="19" max="25" width="7.140625" customWidth="1"/>
  </cols>
  <sheetData>
    <row r="1" spans="1:25" x14ac:dyDescent="0.25">
      <c r="A1" s="1" t="s">
        <v>0</v>
      </c>
      <c r="B1" s="2"/>
      <c r="C1" s="2"/>
      <c r="D1" s="2"/>
      <c r="E1" s="3"/>
      <c r="F1" s="3"/>
      <c r="G1" s="3"/>
      <c r="H1" s="3"/>
      <c r="I1" s="3"/>
      <c r="J1" s="3"/>
    </row>
    <row r="2" spans="1:25" x14ac:dyDescent="0.25">
      <c r="A2" s="2"/>
      <c r="B2" s="2"/>
      <c r="C2" s="2"/>
      <c r="D2" s="2"/>
      <c r="E2" s="3"/>
      <c r="F2" s="3"/>
      <c r="G2" s="3"/>
      <c r="H2" s="3"/>
      <c r="I2" s="3"/>
      <c r="J2" s="3"/>
    </row>
    <row r="3" spans="1:25" ht="26.25" x14ac:dyDescent="0.25">
      <c r="A3" s="4" t="s">
        <v>1</v>
      </c>
      <c r="B3" s="5"/>
      <c r="C3" s="4" t="s">
        <v>2</v>
      </c>
      <c r="D3" s="4" t="s">
        <v>3</v>
      </c>
      <c r="E3" s="4" t="s">
        <v>45</v>
      </c>
      <c r="F3" s="35" t="s">
        <v>52</v>
      </c>
      <c r="G3" s="3"/>
      <c r="H3" s="3"/>
      <c r="I3" s="3"/>
      <c r="J3" s="3"/>
    </row>
    <row r="4" spans="1:25" x14ac:dyDescent="0.25">
      <c r="A4" s="6" t="s">
        <v>25</v>
      </c>
      <c r="B4" s="7" t="s">
        <v>20</v>
      </c>
      <c r="C4" s="8">
        <v>0</v>
      </c>
      <c r="D4" s="22">
        <v>130</v>
      </c>
      <c r="E4" s="21">
        <v>8</v>
      </c>
      <c r="F4" s="43">
        <f>D4*E4</f>
        <v>1040</v>
      </c>
      <c r="G4" s="3"/>
      <c r="H4" s="3"/>
      <c r="I4" s="3"/>
      <c r="J4" s="3"/>
    </row>
    <row r="5" spans="1:25" x14ac:dyDescent="0.25">
      <c r="A5" s="6" t="s">
        <v>26</v>
      </c>
      <c r="B5" s="7" t="s">
        <v>21</v>
      </c>
      <c r="C5" s="8">
        <v>3</v>
      </c>
      <c r="D5" s="22">
        <v>130</v>
      </c>
      <c r="E5" s="21">
        <v>8</v>
      </c>
      <c r="F5" s="43">
        <f t="shared" ref="F5:F8" si="0">D5*E5</f>
        <v>1040</v>
      </c>
      <c r="G5" s="3"/>
      <c r="H5" s="3"/>
      <c r="I5" s="3"/>
      <c r="J5" s="3"/>
    </row>
    <row r="6" spans="1:25" x14ac:dyDescent="0.25">
      <c r="A6" s="6" t="s">
        <v>27</v>
      </c>
      <c r="B6" s="7" t="s">
        <v>22</v>
      </c>
      <c r="C6" s="8">
        <v>0</v>
      </c>
      <c r="D6" s="22">
        <v>130</v>
      </c>
      <c r="E6" s="21">
        <v>8</v>
      </c>
      <c r="F6" s="43">
        <f t="shared" si="0"/>
        <v>1040</v>
      </c>
      <c r="G6" s="3"/>
      <c r="H6" s="3"/>
      <c r="I6" s="3"/>
      <c r="J6" s="3"/>
    </row>
    <row r="7" spans="1:25" x14ac:dyDescent="0.25">
      <c r="A7" s="6" t="s">
        <v>28</v>
      </c>
      <c r="B7" s="7" t="s">
        <v>23</v>
      </c>
      <c r="C7" s="8">
        <v>8</v>
      </c>
      <c r="D7" s="22">
        <v>44</v>
      </c>
      <c r="E7" s="21">
        <v>12</v>
      </c>
      <c r="F7" s="43">
        <f t="shared" si="0"/>
        <v>528</v>
      </c>
      <c r="G7" s="3"/>
      <c r="H7" s="3"/>
      <c r="I7" s="3"/>
      <c r="J7" s="3"/>
    </row>
    <row r="8" spans="1:25" x14ac:dyDescent="0.25">
      <c r="A8" s="6" t="s">
        <v>29</v>
      </c>
      <c r="B8" s="7" t="s">
        <v>24</v>
      </c>
      <c r="C8" s="8">
        <v>8</v>
      </c>
      <c r="D8" s="22">
        <v>44</v>
      </c>
      <c r="E8" s="21">
        <v>12</v>
      </c>
      <c r="F8" s="43">
        <f t="shared" si="0"/>
        <v>528</v>
      </c>
      <c r="G8" s="3"/>
      <c r="H8" s="3"/>
      <c r="I8" s="3"/>
      <c r="J8" s="3"/>
    </row>
    <row r="9" spans="1:25" x14ac:dyDescent="0.25">
      <c r="A9" s="3"/>
      <c r="B9" s="3"/>
      <c r="C9" s="69">
        <f>SUM(C4:C8)</f>
        <v>19</v>
      </c>
      <c r="D9" s="9"/>
      <c r="E9" s="9"/>
      <c r="F9" s="3"/>
      <c r="G9" s="3"/>
      <c r="H9" s="3"/>
      <c r="I9" s="3"/>
      <c r="J9" s="3"/>
    </row>
    <row r="10" spans="1:25" x14ac:dyDescent="0.25">
      <c r="A10" s="11" t="s">
        <v>4</v>
      </c>
      <c r="B10" s="12"/>
      <c r="C10" s="12"/>
      <c r="D10" s="12"/>
      <c r="E10" s="12"/>
      <c r="F10" s="12"/>
      <c r="G10" s="12"/>
      <c r="H10" s="12"/>
      <c r="I10" s="3"/>
      <c r="J10" s="3"/>
    </row>
    <row r="11" spans="1:25" x14ac:dyDescent="0.25">
      <c r="A11" s="51" t="s">
        <v>78</v>
      </c>
      <c r="B11" s="52" t="s">
        <v>5</v>
      </c>
      <c r="C11" s="52" t="s">
        <v>6</v>
      </c>
      <c r="D11" s="52" t="s">
        <v>7</v>
      </c>
      <c r="E11" s="52" t="s">
        <v>8</v>
      </c>
      <c r="F11" s="52" t="s">
        <v>9</v>
      </c>
      <c r="G11" s="52" t="s">
        <v>10</v>
      </c>
      <c r="H11" s="52" t="s">
        <v>11</v>
      </c>
      <c r="I11" s="52" t="s">
        <v>12</v>
      </c>
      <c r="J11" s="52" t="s">
        <v>13</v>
      </c>
      <c r="K11" s="53" t="s">
        <v>30</v>
      </c>
      <c r="L11" s="53" t="s">
        <v>31</v>
      </c>
      <c r="M11" s="53" t="s">
        <v>32</v>
      </c>
      <c r="N11" s="53" t="s">
        <v>33</v>
      </c>
      <c r="O11" s="53" t="s">
        <v>34</v>
      </c>
      <c r="P11" s="53" t="s">
        <v>35</v>
      </c>
      <c r="Q11" s="53" t="s">
        <v>36</v>
      </c>
      <c r="R11" s="53" t="s">
        <v>37</v>
      </c>
      <c r="S11" s="53" t="s">
        <v>38</v>
      </c>
      <c r="T11" s="53" t="s">
        <v>39</v>
      </c>
      <c r="U11" s="53" t="s">
        <v>40</v>
      </c>
      <c r="V11" s="53" t="s">
        <v>41</v>
      </c>
      <c r="W11" s="53" t="s">
        <v>42</v>
      </c>
      <c r="X11" s="53" t="s">
        <v>43</v>
      </c>
      <c r="Y11" s="54" t="s">
        <v>44</v>
      </c>
    </row>
    <row r="12" spans="1:25" x14ac:dyDescent="0.25">
      <c r="A12" s="44" t="s">
        <v>25</v>
      </c>
      <c r="B12" s="13">
        <f>$C$4</f>
        <v>0</v>
      </c>
      <c r="C12" s="13">
        <f t="shared" ref="C12:I12" si="1">$C$4</f>
        <v>0</v>
      </c>
      <c r="D12" s="13">
        <f t="shared" si="1"/>
        <v>0</v>
      </c>
      <c r="E12" s="13">
        <f t="shared" si="1"/>
        <v>0</v>
      </c>
      <c r="F12" s="13">
        <f t="shared" si="1"/>
        <v>0</v>
      </c>
      <c r="G12" s="13">
        <f t="shared" si="1"/>
        <v>0</v>
      </c>
      <c r="H12" s="13">
        <f t="shared" si="1"/>
        <v>0</v>
      </c>
      <c r="I12" s="13">
        <f t="shared" si="1"/>
        <v>0</v>
      </c>
      <c r="J12" s="14"/>
      <c r="K12" s="14"/>
      <c r="L12" s="14"/>
      <c r="M12" s="14"/>
      <c r="N12" s="14"/>
      <c r="O12" s="14"/>
      <c r="P12" s="14"/>
      <c r="Q12" s="14"/>
      <c r="R12" s="14"/>
      <c r="S12" s="14"/>
      <c r="T12" s="14"/>
      <c r="U12" s="14"/>
      <c r="V12" s="14"/>
      <c r="W12" s="14"/>
      <c r="X12" s="14"/>
      <c r="Y12" s="45"/>
    </row>
    <row r="13" spans="1:25" x14ac:dyDescent="0.25">
      <c r="A13" s="44" t="s">
        <v>26</v>
      </c>
      <c r="B13" s="14"/>
      <c r="C13" s="14"/>
      <c r="D13" s="14"/>
      <c r="E13" s="14"/>
      <c r="F13" s="14"/>
      <c r="G13" s="14"/>
      <c r="H13" s="14"/>
      <c r="I13" s="14"/>
      <c r="J13" s="13">
        <f>$C$5</f>
        <v>3</v>
      </c>
      <c r="K13" s="13">
        <f t="shared" ref="K13:Q13" si="2">$C$5</f>
        <v>3</v>
      </c>
      <c r="L13" s="13">
        <f t="shared" si="2"/>
        <v>3</v>
      </c>
      <c r="M13" s="13">
        <f t="shared" si="2"/>
        <v>3</v>
      </c>
      <c r="N13" s="13">
        <f t="shared" si="2"/>
        <v>3</v>
      </c>
      <c r="O13" s="13">
        <f t="shared" si="2"/>
        <v>3</v>
      </c>
      <c r="P13" s="13">
        <f t="shared" si="2"/>
        <v>3</v>
      </c>
      <c r="Q13" s="13">
        <f t="shared" si="2"/>
        <v>3</v>
      </c>
      <c r="R13" s="14"/>
      <c r="S13" s="14"/>
      <c r="T13" s="14"/>
      <c r="U13" s="14"/>
      <c r="V13" s="14"/>
      <c r="W13" s="14"/>
      <c r="X13" s="14"/>
      <c r="Y13" s="45"/>
    </row>
    <row r="14" spans="1:25" x14ac:dyDescent="0.25">
      <c r="A14" s="44" t="s">
        <v>27</v>
      </c>
      <c r="B14" s="14"/>
      <c r="C14" s="14"/>
      <c r="D14" s="14"/>
      <c r="E14" s="14"/>
      <c r="F14" s="14"/>
      <c r="G14" s="14"/>
      <c r="H14" s="14"/>
      <c r="I14" s="14"/>
      <c r="J14" s="14"/>
      <c r="K14" s="14"/>
      <c r="L14" s="14"/>
      <c r="M14" s="14"/>
      <c r="N14" s="14"/>
      <c r="O14" s="14"/>
      <c r="P14" s="14"/>
      <c r="Q14" s="14"/>
      <c r="R14" s="13">
        <f t="shared" ref="R14:Y14" si="3">$C$6</f>
        <v>0</v>
      </c>
      <c r="S14" s="13">
        <f t="shared" si="3"/>
        <v>0</v>
      </c>
      <c r="T14" s="13">
        <f t="shared" si="3"/>
        <v>0</v>
      </c>
      <c r="U14" s="13">
        <f t="shared" si="3"/>
        <v>0</v>
      </c>
      <c r="V14" s="13">
        <f t="shared" si="3"/>
        <v>0</v>
      </c>
      <c r="W14" s="13">
        <f t="shared" si="3"/>
        <v>0</v>
      </c>
      <c r="X14" s="13">
        <f t="shared" si="3"/>
        <v>0</v>
      </c>
      <c r="Y14" s="46">
        <f t="shared" si="3"/>
        <v>0</v>
      </c>
    </row>
    <row r="15" spans="1:25" x14ac:dyDescent="0.25">
      <c r="A15" s="44" t="s">
        <v>28</v>
      </c>
      <c r="B15" s="13">
        <f>$C$7</f>
        <v>8</v>
      </c>
      <c r="C15" s="13">
        <f t="shared" ref="C15:M15" si="4">$C$7</f>
        <v>8</v>
      </c>
      <c r="D15" s="13">
        <f t="shared" si="4"/>
        <v>8</v>
      </c>
      <c r="E15" s="13">
        <f t="shared" si="4"/>
        <v>8</v>
      </c>
      <c r="F15" s="13">
        <f t="shared" si="4"/>
        <v>8</v>
      </c>
      <c r="G15" s="13">
        <f t="shared" si="4"/>
        <v>8</v>
      </c>
      <c r="H15" s="13">
        <f t="shared" si="4"/>
        <v>8</v>
      </c>
      <c r="I15" s="13">
        <f t="shared" si="4"/>
        <v>8</v>
      </c>
      <c r="J15" s="13">
        <f t="shared" si="4"/>
        <v>8</v>
      </c>
      <c r="K15" s="13">
        <f t="shared" si="4"/>
        <v>8</v>
      </c>
      <c r="L15" s="13">
        <f t="shared" si="4"/>
        <v>8</v>
      </c>
      <c r="M15" s="13">
        <f t="shared" si="4"/>
        <v>8</v>
      </c>
      <c r="N15" s="14"/>
      <c r="O15" s="14"/>
      <c r="P15" s="14"/>
      <c r="Q15" s="14"/>
      <c r="R15" s="14"/>
      <c r="S15" s="14"/>
      <c r="T15" s="14"/>
      <c r="U15" s="14"/>
      <c r="V15" s="14"/>
      <c r="W15" s="14"/>
      <c r="X15" s="14"/>
      <c r="Y15" s="45"/>
    </row>
    <row r="16" spans="1:25" x14ac:dyDescent="0.25">
      <c r="A16" s="47" t="s">
        <v>29</v>
      </c>
      <c r="B16" s="48">
        <f t="shared" ref="B16" si="5">$C$8</f>
        <v>8</v>
      </c>
      <c r="C16" s="49"/>
      <c r="D16" s="49"/>
      <c r="E16" s="49"/>
      <c r="F16" s="49"/>
      <c r="G16" s="49"/>
      <c r="H16" s="49"/>
      <c r="I16" s="49"/>
      <c r="J16" s="49"/>
      <c r="K16" s="49"/>
      <c r="L16" s="49"/>
      <c r="M16" s="49"/>
      <c r="N16" s="48">
        <f>$C$8</f>
        <v>8</v>
      </c>
      <c r="O16" s="48">
        <f t="shared" ref="O16:Y16" si="6">$C$8</f>
        <v>8</v>
      </c>
      <c r="P16" s="48">
        <f t="shared" si="6"/>
        <v>8</v>
      </c>
      <c r="Q16" s="48">
        <f t="shared" si="6"/>
        <v>8</v>
      </c>
      <c r="R16" s="48">
        <f t="shared" si="6"/>
        <v>8</v>
      </c>
      <c r="S16" s="48">
        <f t="shared" si="6"/>
        <v>8</v>
      </c>
      <c r="T16" s="48">
        <f t="shared" si="6"/>
        <v>8</v>
      </c>
      <c r="U16" s="48">
        <f t="shared" si="6"/>
        <v>8</v>
      </c>
      <c r="V16" s="48">
        <f t="shared" si="6"/>
        <v>8</v>
      </c>
      <c r="W16" s="48">
        <f t="shared" si="6"/>
        <v>8</v>
      </c>
      <c r="X16" s="48">
        <f t="shared" si="6"/>
        <v>8</v>
      </c>
      <c r="Y16" s="50">
        <f t="shared" si="6"/>
        <v>8</v>
      </c>
    </row>
    <row r="17" spans="1:10" x14ac:dyDescent="0.25">
      <c r="B17" s="15"/>
      <c r="C17" s="16"/>
      <c r="D17" s="3"/>
      <c r="E17" s="3"/>
      <c r="F17" s="3"/>
      <c r="G17" s="3"/>
      <c r="H17" s="3"/>
      <c r="I17" s="3"/>
      <c r="J17" s="3"/>
    </row>
    <row r="18" spans="1:10" x14ac:dyDescent="0.25">
      <c r="A18" s="4" t="s">
        <v>14</v>
      </c>
      <c r="B18" s="6"/>
      <c r="C18" s="7"/>
      <c r="D18" s="2"/>
      <c r="E18" s="3"/>
      <c r="F18" s="3"/>
      <c r="G18" s="3"/>
      <c r="H18" s="3"/>
      <c r="I18" s="3"/>
      <c r="J18" s="3"/>
    </row>
    <row r="19" spans="1:10" x14ac:dyDescent="0.25">
      <c r="A19" s="6" t="s">
        <v>15</v>
      </c>
      <c r="B19" s="2"/>
      <c r="C19" s="17">
        <f>SUMPRODUCT(C4:C8,F4:F8)</f>
        <v>11568</v>
      </c>
      <c r="D19" s="2"/>
      <c r="E19" s="3"/>
      <c r="F19" s="3"/>
      <c r="G19" s="3"/>
      <c r="H19" s="3"/>
      <c r="I19" s="3"/>
      <c r="J19" s="3"/>
    </row>
    <row r="20" spans="1:10" x14ac:dyDescent="0.25">
      <c r="A20" s="60"/>
      <c r="B20" s="61"/>
      <c r="C20" s="62"/>
      <c r="D20" s="63"/>
      <c r="E20" s="3"/>
      <c r="F20" s="3"/>
      <c r="G20" s="3"/>
      <c r="H20" s="3"/>
      <c r="I20" s="3"/>
      <c r="J20" s="3"/>
    </row>
    <row r="21" spans="1:10" x14ac:dyDescent="0.25">
      <c r="A21" s="55" t="s">
        <v>16</v>
      </c>
      <c r="B21" s="18" t="s">
        <v>17</v>
      </c>
      <c r="C21" s="75" t="s">
        <v>80</v>
      </c>
      <c r="D21" s="57" t="s">
        <v>18</v>
      </c>
      <c r="E21" s="3"/>
      <c r="F21" s="3"/>
      <c r="G21" s="3"/>
      <c r="H21" s="3"/>
      <c r="I21" s="3"/>
    </row>
    <row r="22" spans="1:10" x14ac:dyDescent="0.25">
      <c r="A22" s="56" t="s">
        <v>46</v>
      </c>
      <c r="B22" s="19">
        <f>SUM(C4,C7)</f>
        <v>8</v>
      </c>
      <c r="C22" s="20" t="s">
        <v>19</v>
      </c>
      <c r="D22" s="58">
        <v>6</v>
      </c>
      <c r="E22" s="3"/>
      <c r="F22" s="3"/>
      <c r="G22" s="3"/>
      <c r="H22" s="3"/>
      <c r="I22" s="3"/>
    </row>
    <row r="23" spans="1:10" x14ac:dyDescent="0.25">
      <c r="A23" s="56" t="s">
        <v>63</v>
      </c>
      <c r="B23" s="19">
        <f>SUM(C4,C7)</f>
        <v>8</v>
      </c>
      <c r="C23" s="37" t="s">
        <v>19</v>
      </c>
      <c r="D23" s="59">
        <v>8</v>
      </c>
      <c r="E23" s="3"/>
      <c r="F23" s="3"/>
      <c r="G23" s="3"/>
      <c r="H23" s="3"/>
      <c r="I23" s="3"/>
    </row>
    <row r="24" spans="1:10" x14ac:dyDescent="0.25">
      <c r="A24" s="56" t="s">
        <v>64</v>
      </c>
      <c r="B24" s="19">
        <f>SUM(C5,C7)</f>
        <v>11</v>
      </c>
      <c r="C24" s="20" t="s">
        <v>19</v>
      </c>
      <c r="D24" s="58">
        <v>8</v>
      </c>
      <c r="E24" s="3"/>
      <c r="F24" s="3"/>
      <c r="G24" s="3"/>
      <c r="H24" s="3"/>
      <c r="I24" s="3"/>
    </row>
    <row r="25" spans="1:10" x14ac:dyDescent="0.25">
      <c r="A25" s="56" t="s">
        <v>68</v>
      </c>
      <c r="B25" s="19">
        <f>SUM(C5,C7)</f>
        <v>11</v>
      </c>
      <c r="C25" s="20" t="s">
        <v>19</v>
      </c>
      <c r="D25" s="58">
        <v>11</v>
      </c>
      <c r="E25" s="3"/>
      <c r="F25" s="3"/>
      <c r="G25" s="3"/>
      <c r="H25" s="3"/>
      <c r="I25" s="3"/>
    </row>
    <row r="26" spans="1:10" x14ac:dyDescent="0.25">
      <c r="A26" s="56" t="s">
        <v>65</v>
      </c>
      <c r="B26" s="19">
        <f>SUM(C5,C8)</f>
        <v>11</v>
      </c>
      <c r="C26" s="20" t="s">
        <v>19</v>
      </c>
      <c r="D26" s="58">
        <v>11</v>
      </c>
    </row>
    <row r="27" spans="1:10" x14ac:dyDescent="0.25">
      <c r="A27" s="56" t="s">
        <v>66</v>
      </c>
      <c r="B27" s="19">
        <f>SUM(C6,C8)</f>
        <v>8</v>
      </c>
      <c r="C27" s="20" t="s">
        <v>19</v>
      </c>
      <c r="D27" s="58">
        <v>3</v>
      </c>
    </row>
    <row r="28" spans="1:10" x14ac:dyDescent="0.25">
      <c r="A28" s="64" t="s">
        <v>67</v>
      </c>
      <c r="B28" s="65">
        <f>SUM(C4,C7)</f>
        <v>8</v>
      </c>
      <c r="C28" s="66" t="s">
        <v>19</v>
      </c>
      <c r="D28" s="67">
        <v>3</v>
      </c>
    </row>
  </sheetData>
  <conditionalFormatting sqref="F4:F8">
    <cfRule type="dataBar" priority="5">
      <dataBar>
        <cfvo type="min"/>
        <cfvo type="max"/>
        <color rgb="FF008AEF"/>
      </dataBar>
      <extLst>
        <ext xmlns:x14="http://schemas.microsoft.com/office/spreadsheetml/2009/9/main" uri="{B025F937-C7B1-47D3-B67F-A62EFF666E3E}">
          <x14:id>{1600E334-A8B2-4147-9349-F1A865D552EB}</x14:id>
        </ext>
      </extLst>
    </cfRule>
  </conditionalFormatting>
  <conditionalFormatting sqref="C4:C8">
    <cfRule type="dataBar" priority="4">
      <dataBar>
        <cfvo type="min"/>
        <cfvo type="max"/>
        <color rgb="FFFFB628"/>
      </dataBar>
      <extLst>
        <ext xmlns:x14="http://schemas.microsoft.com/office/spreadsheetml/2009/9/main" uri="{B025F937-C7B1-47D3-B67F-A62EFF666E3E}">
          <x14:id>{6B403EA9-E806-4C5A-ADA5-9D926DD6F5E4}</x14:id>
        </ext>
      </extLst>
    </cfRule>
  </conditionalFormatting>
  <conditionalFormatting sqref="B12:Y16">
    <cfRule type="dataBar" priority="1">
      <dataBar>
        <cfvo type="min"/>
        <cfvo type="max"/>
        <color rgb="FF008AEF"/>
      </dataBar>
      <extLst>
        <ext xmlns:x14="http://schemas.microsoft.com/office/spreadsheetml/2009/9/main" uri="{B025F937-C7B1-47D3-B67F-A62EFF666E3E}">
          <x14:id>{2C93FAC3-8D08-476B-876B-0A02270240B9}</x14:id>
        </ext>
      </extLst>
    </cfRule>
  </conditionalFormatting>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1600E334-A8B2-4147-9349-F1A865D552EB}">
            <x14:dataBar minLength="0" maxLength="100" border="1" negativeBarBorderColorSameAsPositive="0">
              <x14:cfvo type="autoMin"/>
              <x14:cfvo type="autoMax"/>
              <x14:borderColor rgb="FF008AEF"/>
              <x14:negativeFillColor rgb="FFFF0000"/>
              <x14:negativeBorderColor rgb="FFFF0000"/>
              <x14:axisColor rgb="FF000000"/>
            </x14:dataBar>
          </x14:cfRule>
          <xm:sqref>F4:F8</xm:sqref>
        </x14:conditionalFormatting>
        <x14:conditionalFormatting xmlns:xm="http://schemas.microsoft.com/office/excel/2006/main">
          <x14:cfRule type="dataBar" id="{6B403EA9-E806-4C5A-ADA5-9D926DD6F5E4}">
            <x14:dataBar minLength="0" maxLength="100" border="1" negativeBarBorderColorSameAsPositive="0">
              <x14:cfvo type="autoMin"/>
              <x14:cfvo type="autoMax"/>
              <x14:borderColor rgb="FFFFB628"/>
              <x14:negativeFillColor rgb="FFFF0000"/>
              <x14:negativeBorderColor rgb="FFFF0000"/>
              <x14:axisColor rgb="FF000000"/>
            </x14:dataBar>
          </x14:cfRule>
          <xm:sqref>C4:C8</xm:sqref>
        </x14:conditionalFormatting>
        <x14:conditionalFormatting xmlns:xm="http://schemas.microsoft.com/office/excel/2006/main">
          <x14:cfRule type="dataBar" id="{2C93FAC3-8D08-476B-876B-0A02270240B9}">
            <x14:dataBar minLength="0" maxLength="100" border="1" negativeBarBorderColorSameAsPositive="0">
              <x14:cfvo type="autoMin"/>
              <x14:cfvo type="autoMax"/>
              <x14:borderColor rgb="FF008AEF"/>
              <x14:negativeFillColor rgb="FFFF0000"/>
              <x14:negativeBorderColor rgb="FFFF0000"/>
              <x14:axisColor rgb="FF000000"/>
            </x14:dataBar>
          </x14:cfRule>
          <xm:sqref>B12:Y16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1C8FE-48B1-454F-B93E-79CF06C3E213}">
  <dimension ref="A1:Y35"/>
  <sheetViews>
    <sheetView zoomScale="90" zoomScaleNormal="90" workbookViewId="0">
      <selection activeCell="B22" sqref="B22"/>
    </sheetView>
  </sheetViews>
  <sheetFormatPr defaultRowHeight="15" x14ac:dyDescent="0.25"/>
  <cols>
    <col min="1" max="1" width="43.42578125" bestFit="1" customWidth="1"/>
    <col min="2" max="2" width="7.42578125" customWidth="1"/>
    <col min="3" max="3" width="11.5703125" customWidth="1"/>
    <col min="4" max="5" width="8.5703125" customWidth="1"/>
    <col min="6" max="6" width="12.140625" customWidth="1"/>
    <col min="7" max="15" width="7.42578125" customWidth="1"/>
    <col min="16" max="18" width="8.5703125" customWidth="1"/>
    <col min="19" max="25" width="7.42578125" customWidth="1"/>
  </cols>
  <sheetData>
    <row r="1" spans="1:25" x14ac:dyDescent="0.25">
      <c r="A1" s="1" t="s">
        <v>0</v>
      </c>
      <c r="B1" s="2"/>
      <c r="C1" s="2"/>
      <c r="D1" s="2"/>
      <c r="E1" s="3"/>
      <c r="F1" s="3"/>
      <c r="G1" s="3"/>
      <c r="H1" s="3"/>
      <c r="I1" s="3"/>
      <c r="J1" s="3"/>
    </row>
    <row r="2" spans="1:25" x14ac:dyDescent="0.25">
      <c r="A2" s="2"/>
      <c r="B2" s="2"/>
      <c r="C2" s="2"/>
      <c r="D2" s="2"/>
      <c r="E2" s="3"/>
      <c r="F2" s="3"/>
      <c r="G2" s="3"/>
      <c r="H2" s="3"/>
      <c r="I2" s="3"/>
      <c r="J2" s="3"/>
    </row>
    <row r="3" spans="1:25" ht="26.25" x14ac:dyDescent="0.25">
      <c r="A3" s="4" t="s">
        <v>1</v>
      </c>
      <c r="B3" s="5"/>
      <c r="C3" s="4" t="s">
        <v>2</v>
      </c>
      <c r="D3" s="4" t="s">
        <v>3</v>
      </c>
      <c r="E3" s="4" t="s">
        <v>45</v>
      </c>
      <c r="F3" s="35" t="s">
        <v>52</v>
      </c>
      <c r="G3" s="3"/>
      <c r="H3" s="3"/>
      <c r="I3" s="3"/>
      <c r="J3" s="3"/>
    </row>
    <row r="4" spans="1:25" x14ac:dyDescent="0.25">
      <c r="A4" s="6" t="s">
        <v>25</v>
      </c>
      <c r="B4" s="7" t="s">
        <v>20</v>
      </c>
      <c r="C4" s="8">
        <v>2</v>
      </c>
      <c r="D4" s="22">
        <v>130</v>
      </c>
      <c r="E4" s="21">
        <v>8</v>
      </c>
      <c r="F4" s="43">
        <f>D4*E4</f>
        <v>1040</v>
      </c>
      <c r="G4" s="3"/>
      <c r="H4" s="3"/>
      <c r="I4" s="3"/>
      <c r="J4" s="3"/>
    </row>
    <row r="5" spans="1:25" x14ac:dyDescent="0.25">
      <c r="A5" s="6" t="s">
        <v>26</v>
      </c>
      <c r="B5" s="7" t="s">
        <v>21</v>
      </c>
      <c r="C5" s="8">
        <v>10</v>
      </c>
      <c r="D5" s="22">
        <v>130</v>
      </c>
      <c r="E5" s="21">
        <v>8</v>
      </c>
      <c r="F5" s="43">
        <f t="shared" ref="F5:F8" si="0">D5*E5</f>
        <v>1040</v>
      </c>
      <c r="G5" s="3"/>
      <c r="H5" s="3"/>
      <c r="I5" s="3"/>
      <c r="J5" s="3"/>
    </row>
    <row r="6" spans="1:25" x14ac:dyDescent="0.25">
      <c r="A6" s="6" t="s">
        <v>27</v>
      </c>
      <c r="B6" s="7" t="s">
        <v>22</v>
      </c>
      <c r="C6" s="8">
        <v>2</v>
      </c>
      <c r="D6" s="22">
        <v>130</v>
      </c>
      <c r="E6" s="21">
        <v>8</v>
      </c>
      <c r="F6" s="43">
        <f t="shared" si="0"/>
        <v>1040</v>
      </c>
      <c r="G6" s="3"/>
      <c r="H6" s="3"/>
      <c r="I6" s="3"/>
      <c r="J6" s="3"/>
    </row>
    <row r="7" spans="1:25" x14ac:dyDescent="0.25">
      <c r="A7" s="6" t="s">
        <v>28</v>
      </c>
      <c r="B7" s="7" t="s">
        <v>23</v>
      </c>
      <c r="C7" s="8">
        <v>6</v>
      </c>
      <c r="D7" s="22">
        <v>44</v>
      </c>
      <c r="E7" s="21">
        <v>12</v>
      </c>
      <c r="F7" s="43">
        <f t="shared" si="0"/>
        <v>528</v>
      </c>
      <c r="G7" s="3"/>
      <c r="H7" s="3"/>
      <c r="I7" s="3"/>
      <c r="J7" s="3"/>
    </row>
    <row r="8" spans="1:25" x14ac:dyDescent="0.25">
      <c r="A8" s="6" t="s">
        <v>29</v>
      </c>
      <c r="B8" s="7" t="s">
        <v>24</v>
      </c>
      <c r="C8" s="8">
        <v>1</v>
      </c>
      <c r="D8" s="22">
        <v>44</v>
      </c>
      <c r="E8" s="21">
        <v>12</v>
      </c>
      <c r="F8" s="43">
        <f t="shared" si="0"/>
        <v>528</v>
      </c>
      <c r="G8" s="3"/>
      <c r="H8" s="3"/>
      <c r="I8" s="3"/>
      <c r="J8" s="3"/>
    </row>
    <row r="9" spans="1:25" x14ac:dyDescent="0.25">
      <c r="A9" s="3"/>
      <c r="B9" s="3"/>
      <c r="C9" s="68"/>
      <c r="D9" s="9"/>
      <c r="E9" s="9"/>
      <c r="F9" s="3"/>
      <c r="G9" s="3"/>
      <c r="H9" s="3"/>
      <c r="I9" s="3"/>
      <c r="J9" s="3"/>
    </row>
    <row r="10" spans="1:25" x14ac:dyDescent="0.25">
      <c r="A10" s="11" t="s">
        <v>4</v>
      </c>
      <c r="B10" s="12"/>
      <c r="C10" s="12"/>
      <c r="D10" s="12"/>
      <c r="E10" s="12"/>
      <c r="F10" s="12"/>
      <c r="G10" s="12"/>
      <c r="H10" s="12"/>
      <c r="I10" s="3"/>
      <c r="J10" s="3"/>
    </row>
    <row r="11" spans="1:25" x14ac:dyDescent="0.25">
      <c r="A11" s="51" t="s">
        <v>78</v>
      </c>
      <c r="B11" s="52" t="s">
        <v>5</v>
      </c>
      <c r="C11" s="52" t="s">
        <v>6</v>
      </c>
      <c r="D11" s="52" t="s">
        <v>7</v>
      </c>
      <c r="E11" s="52" t="s">
        <v>8</v>
      </c>
      <c r="F11" s="52" t="s">
        <v>9</v>
      </c>
      <c r="G11" s="52" t="s">
        <v>10</v>
      </c>
      <c r="H11" s="52" t="s">
        <v>11</v>
      </c>
      <c r="I11" s="52" t="s">
        <v>12</v>
      </c>
      <c r="J11" s="52" t="s">
        <v>13</v>
      </c>
      <c r="K11" s="53" t="s">
        <v>30</v>
      </c>
      <c r="L11" s="53" t="s">
        <v>31</v>
      </c>
      <c r="M11" s="53" t="s">
        <v>32</v>
      </c>
      <c r="N11" s="53" t="s">
        <v>33</v>
      </c>
      <c r="O11" s="53" t="s">
        <v>34</v>
      </c>
      <c r="P11" s="53" t="s">
        <v>35</v>
      </c>
      <c r="Q11" s="53" t="s">
        <v>36</v>
      </c>
      <c r="R11" s="53" t="s">
        <v>37</v>
      </c>
      <c r="S11" s="53" t="s">
        <v>38</v>
      </c>
      <c r="T11" s="53" t="s">
        <v>39</v>
      </c>
      <c r="U11" s="53" t="s">
        <v>40</v>
      </c>
      <c r="V11" s="53" t="s">
        <v>41</v>
      </c>
      <c r="W11" s="53" t="s">
        <v>42</v>
      </c>
      <c r="X11" s="53" t="s">
        <v>43</v>
      </c>
      <c r="Y11" s="54" t="s">
        <v>44</v>
      </c>
    </row>
    <row r="12" spans="1:25" x14ac:dyDescent="0.25">
      <c r="A12" s="44" t="s">
        <v>25</v>
      </c>
      <c r="B12" s="13">
        <f>$C$4</f>
        <v>2</v>
      </c>
      <c r="C12" s="13">
        <f t="shared" ref="C12:I12" si="1">$C$4</f>
        <v>2</v>
      </c>
      <c r="D12" s="13">
        <f t="shared" si="1"/>
        <v>2</v>
      </c>
      <c r="E12" s="13">
        <f t="shared" si="1"/>
        <v>2</v>
      </c>
      <c r="F12" s="13">
        <f t="shared" si="1"/>
        <v>2</v>
      </c>
      <c r="G12" s="13">
        <f t="shared" si="1"/>
        <v>2</v>
      </c>
      <c r="H12" s="13">
        <f t="shared" si="1"/>
        <v>2</v>
      </c>
      <c r="I12" s="13">
        <f t="shared" si="1"/>
        <v>2</v>
      </c>
      <c r="J12" s="14"/>
      <c r="K12" s="14"/>
      <c r="L12" s="14"/>
      <c r="M12" s="14"/>
      <c r="N12" s="14"/>
      <c r="O12" s="14"/>
      <c r="P12" s="14"/>
      <c r="Q12" s="14"/>
      <c r="R12" s="14"/>
      <c r="S12" s="14"/>
      <c r="T12" s="14"/>
      <c r="U12" s="14"/>
      <c r="V12" s="14"/>
      <c r="W12" s="14"/>
      <c r="X12" s="14"/>
      <c r="Y12" s="45"/>
    </row>
    <row r="13" spans="1:25" x14ac:dyDescent="0.25">
      <c r="A13" s="44" t="s">
        <v>26</v>
      </c>
      <c r="B13" s="14"/>
      <c r="C13" s="14"/>
      <c r="D13" s="14"/>
      <c r="E13" s="14"/>
      <c r="F13" s="14"/>
      <c r="G13" s="14"/>
      <c r="H13" s="14"/>
      <c r="I13" s="14"/>
      <c r="J13" s="13">
        <f>$C$5</f>
        <v>10</v>
      </c>
      <c r="K13" s="13">
        <f t="shared" ref="K13:Q13" si="2">$C$5</f>
        <v>10</v>
      </c>
      <c r="L13" s="13">
        <f t="shared" si="2"/>
        <v>10</v>
      </c>
      <c r="M13" s="13">
        <f t="shared" si="2"/>
        <v>10</v>
      </c>
      <c r="N13" s="13">
        <f t="shared" si="2"/>
        <v>10</v>
      </c>
      <c r="O13" s="13">
        <f t="shared" si="2"/>
        <v>10</v>
      </c>
      <c r="P13" s="13">
        <f t="shared" si="2"/>
        <v>10</v>
      </c>
      <c r="Q13" s="13">
        <f t="shared" si="2"/>
        <v>10</v>
      </c>
      <c r="R13" s="14"/>
      <c r="S13" s="14"/>
      <c r="T13" s="14"/>
      <c r="U13" s="14"/>
      <c r="V13" s="14"/>
      <c r="W13" s="14"/>
      <c r="X13" s="14"/>
      <c r="Y13" s="45"/>
    </row>
    <row r="14" spans="1:25" x14ac:dyDescent="0.25">
      <c r="A14" s="44" t="s">
        <v>27</v>
      </c>
      <c r="B14" s="14"/>
      <c r="C14" s="14"/>
      <c r="D14" s="14"/>
      <c r="E14" s="14"/>
      <c r="F14" s="14"/>
      <c r="G14" s="14"/>
      <c r="H14" s="14"/>
      <c r="I14" s="14"/>
      <c r="J14" s="14"/>
      <c r="K14" s="14"/>
      <c r="L14" s="14"/>
      <c r="M14" s="14"/>
      <c r="N14" s="14"/>
      <c r="O14" s="14"/>
      <c r="P14" s="14"/>
      <c r="Q14" s="14"/>
      <c r="R14" s="13">
        <f t="shared" ref="R14:Y14" si="3">$C$6</f>
        <v>2</v>
      </c>
      <c r="S14" s="13">
        <f t="shared" si="3"/>
        <v>2</v>
      </c>
      <c r="T14" s="13">
        <f t="shared" si="3"/>
        <v>2</v>
      </c>
      <c r="U14" s="13">
        <f t="shared" si="3"/>
        <v>2</v>
      </c>
      <c r="V14" s="13">
        <f t="shared" si="3"/>
        <v>2</v>
      </c>
      <c r="W14" s="13">
        <f t="shared" si="3"/>
        <v>2</v>
      </c>
      <c r="X14" s="13">
        <f t="shared" si="3"/>
        <v>2</v>
      </c>
      <c r="Y14" s="46">
        <f t="shared" si="3"/>
        <v>2</v>
      </c>
    </row>
    <row r="15" spans="1:25" x14ac:dyDescent="0.25">
      <c r="A15" s="44" t="s">
        <v>28</v>
      </c>
      <c r="B15" s="13">
        <f>$C$7</f>
        <v>6</v>
      </c>
      <c r="C15" s="13">
        <f t="shared" ref="C15:M15" si="4">$C$7</f>
        <v>6</v>
      </c>
      <c r="D15" s="13">
        <f t="shared" si="4"/>
        <v>6</v>
      </c>
      <c r="E15" s="13">
        <f t="shared" si="4"/>
        <v>6</v>
      </c>
      <c r="F15" s="13">
        <f t="shared" si="4"/>
        <v>6</v>
      </c>
      <c r="G15" s="13">
        <f t="shared" si="4"/>
        <v>6</v>
      </c>
      <c r="H15" s="13">
        <f t="shared" si="4"/>
        <v>6</v>
      </c>
      <c r="I15" s="13">
        <f t="shared" si="4"/>
        <v>6</v>
      </c>
      <c r="J15" s="13">
        <f t="shared" si="4"/>
        <v>6</v>
      </c>
      <c r="K15" s="13">
        <f t="shared" si="4"/>
        <v>6</v>
      </c>
      <c r="L15" s="13">
        <f t="shared" si="4"/>
        <v>6</v>
      </c>
      <c r="M15" s="13">
        <f t="shared" si="4"/>
        <v>6</v>
      </c>
      <c r="N15" s="14"/>
      <c r="O15" s="14"/>
      <c r="P15" s="14"/>
      <c r="Q15" s="14"/>
      <c r="R15" s="14"/>
      <c r="S15" s="14"/>
      <c r="T15" s="14"/>
      <c r="U15" s="14"/>
      <c r="V15" s="14"/>
      <c r="W15" s="14"/>
      <c r="X15" s="14"/>
      <c r="Y15" s="45"/>
    </row>
    <row r="16" spans="1:25" x14ac:dyDescent="0.25">
      <c r="A16" s="47" t="s">
        <v>29</v>
      </c>
      <c r="B16" s="48">
        <f t="shared" ref="B16" si="5">$C$8</f>
        <v>1</v>
      </c>
      <c r="C16" s="49"/>
      <c r="D16" s="49"/>
      <c r="E16" s="49"/>
      <c r="F16" s="49"/>
      <c r="G16" s="49"/>
      <c r="H16" s="49"/>
      <c r="I16" s="49"/>
      <c r="J16" s="49"/>
      <c r="K16" s="49"/>
      <c r="L16" s="49"/>
      <c r="M16" s="49"/>
      <c r="N16" s="48">
        <f>$C$8</f>
        <v>1</v>
      </c>
      <c r="O16" s="48">
        <f t="shared" ref="O16:Y16" si="6">$C$8</f>
        <v>1</v>
      </c>
      <c r="P16" s="48">
        <f t="shared" si="6"/>
        <v>1</v>
      </c>
      <c r="Q16" s="48">
        <f t="shared" si="6"/>
        <v>1</v>
      </c>
      <c r="R16" s="48">
        <f t="shared" si="6"/>
        <v>1</v>
      </c>
      <c r="S16" s="48">
        <f t="shared" si="6"/>
        <v>1</v>
      </c>
      <c r="T16" s="48">
        <f t="shared" si="6"/>
        <v>1</v>
      </c>
      <c r="U16" s="48">
        <f t="shared" si="6"/>
        <v>1</v>
      </c>
      <c r="V16" s="48">
        <f t="shared" si="6"/>
        <v>1</v>
      </c>
      <c r="W16" s="48">
        <f t="shared" si="6"/>
        <v>1</v>
      </c>
      <c r="X16" s="48">
        <f t="shared" si="6"/>
        <v>1</v>
      </c>
      <c r="Y16" s="50">
        <f t="shared" si="6"/>
        <v>1</v>
      </c>
    </row>
    <row r="17" spans="1:10" x14ac:dyDescent="0.25">
      <c r="B17" s="15"/>
      <c r="C17" s="16"/>
      <c r="D17" s="3"/>
      <c r="E17" s="3"/>
      <c r="F17" s="3"/>
      <c r="G17" s="3"/>
      <c r="H17" s="3"/>
      <c r="I17" s="3"/>
      <c r="J17" s="3"/>
    </row>
    <row r="18" spans="1:10" x14ac:dyDescent="0.25">
      <c r="A18" s="4" t="s">
        <v>14</v>
      </c>
      <c r="B18" s="6"/>
      <c r="C18" s="7"/>
      <c r="D18" s="2"/>
      <c r="E18" s="3"/>
      <c r="F18" s="3"/>
      <c r="G18" s="3"/>
      <c r="H18" s="3"/>
      <c r="I18" s="3"/>
      <c r="J18" s="3"/>
    </row>
    <row r="19" spans="1:10" x14ac:dyDescent="0.25">
      <c r="A19" s="6" t="s">
        <v>15</v>
      </c>
      <c r="B19" s="2"/>
      <c r="C19" s="17">
        <f>SUMPRODUCT(C4:C8,F4:F8)</f>
        <v>18256</v>
      </c>
      <c r="D19" s="2"/>
      <c r="E19" s="3"/>
      <c r="F19" s="3"/>
      <c r="G19" s="3"/>
      <c r="H19" s="3"/>
      <c r="I19" s="3"/>
      <c r="J19" s="3"/>
    </row>
    <row r="20" spans="1:10" x14ac:dyDescent="0.25">
      <c r="A20" s="60"/>
      <c r="B20" s="61"/>
      <c r="C20" s="62"/>
      <c r="D20" s="63"/>
      <c r="E20" s="3"/>
      <c r="F20" s="3"/>
      <c r="G20" s="3"/>
      <c r="H20" s="3"/>
      <c r="I20" s="3"/>
      <c r="J20" s="3"/>
    </row>
    <row r="21" spans="1:10" x14ac:dyDescent="0.25">
      <c r="A21" s="55" t="s">
        <v>16</v>
      </c>
      <c r="B21" s="18" t="s">
        <v>17</v>
      </c>
      <c r="C21" s="75" t="s">
        <v>79</v>
      </c>
      <c r="D21" s="57" t="s">
        <v>18</v>
      </c>
      <c r="E21" s="3"/>
      <c r="F21" s="3"/>
      <c r="G21" s="3"/>
      <c r="H21" s="3"/>
      <c r="I21" s="3"/>
      <c r="J21" s="3"/>
    </row>
    <row r="22" spans="1:10" x14ac:dyDescent="0.25">
      <c r="A22" s="56" t="s">
        <v>46</v>
      </c>
      <c r="B22" s="19">
        <f>SUM(C4,C7)</f>
        <v>8</v>
      </c>
      <c r="C22" s="20" t="s">
        <v>19</v>
      </c>
      <c r="D22" s="58">
        <v>6</v>
      </c>
      <c r="E22" s="3"/>
      <c r="F22" s="3"/>
      <c r="G22" s="3"/>
      <c r="H22" s="3"/>
      <c r="I22" s="3"/>
      <c r="J22" s="3"/>
    </row>
    <row r="23" spans="1:10" x14ac:dyDescent="0.25">
      <c r="A23" s="56" t="s">
        <v>63</v>
      </c>
      <c r="B23" s="19">
        <f>SUM(C4,C7)</f>
        <v>8</v>
      </c>
      <c r="C23" s="37" t="s">
        <v>19</v>
      </c>
      <c r="D23" s="59">
        <v>8</v>
      </c>
      <c r="E23" s="36"/>
      <c r="F23" s="3"/>
      <c r="G23" s="3"/>
      <c r="H23" s="3"/>
      <c r="I23" s="3"/>
      <c r="J23" s="3"/>
    </row>
    <row r="24" spans="1:10" x14ac:dyDescent="0.25">
      <c r="A24" s="56" t="s">
        <v>64</v>
      </c>
      <c r="B24" s="19">
        <f>SUM(C5,C7)</f>
        <v>16</v>
      </c>
      <c r="C24" s="20" t="s">
        <v>19</v>
      </c>
      <c r="D24" s="58">
        <v>8</v>
      </c>
      <c r="E24" s="36"/>
      <c r="F24" s="3"/>
      <c r="G24" s="3"/>
      <c r="H24" s="3"/>
      <c r="I24" s="3"/>
      <c r="J24" s="3"/>
    </row>
    <row r="25" spans="1:10" x14ac:dyDescent="0.25">
      <c r="A25" s="56" t="s">
        <v>68</v>
      </c>
      <c r="B25" s="19">
        <f>SUM(C5,C7)</f>
        <v>16</v>
      </c>
      <c r="C25" s="20" t="s">
        <v>19</v>
      </c>
      <c r="D25" s="58">
        <v>11</v>
      </c>
      <c r="E25" s="36"/>
      <c r="F25" s="3"/>
      <c r="G25" s="3"/>
      <c r="H25" s="3"/>
      <c r="I25" s="3"/>
      <c r="J25" s="3"/>
    </row>
    <row r="26" spans="1:10" x14ac:dyDescent="0.25">
      <c r="A26" s="56" t="s">
        <v>65</v>
      </c>
      <c r="B26" s="19">
        <f>SUM(C5,C8)</f>
        <v>11</v>
      </c>
      <c r="C26" s="20" t="s">
        <v>19</v>
      </c>
      <c r="D26" s="58">
        <v>11</v>
      </c>
    </row>
    <row r="27" spans="1:10" x14ac:dyDescent="0.25">
      <c r="A27" s="56" t="s">
        <v>66</v>
      </c>
      <c r="B27" s="19">
        <f>SUM(C6,C8)</f>
        <v>3</v>
      </c>
      <c r="C27" s="20" t="s">
        <v>19</v>
      </c>
      <c r="D27" s="58">
        <v>3</v>
      </c>
    </row>
    <row r="28" spans="1:10" x14ac:dyDescent="0.25">
      <c r="A28" s="56" t="s">
        <v>67</v>
      </c>
      <c r="B28" s="19">
        <f>SUM(C4,C7)</f>
        <v>8</v>
      </c>
      <c r="C28" s="20" t="s">
        <v>19</v>
      </c>
      <c r="D28" s="58">
        <v>3</v>
      </c>
    </row>
    <row r="29" spans="1:10" x14ac:dyDescent="0.25">
      <c r="A29" s="70" t="s">
        <v>49</v>
      </c>
      <c r="B29" s="19">
        <f>C4</f>
        <v>2</v>
      </c>
      <c r="C29" s="23" t="s">
        <v>19</v>
      </c>
      <c r="D29" s="71">
        <v>2</v>
      </c>
    </row>
    <row r="30" spans="1:10" x14ac:dyDescent="0.25">
      <c r="A30" s="70" t="s">
        <v>51</v>
      </c>
      <c r="B30" s="19">
        <f>C5</f>
        <v>10</v>
      </c>
      <c r="C30" s="23" t="s">
        <v>19</v>
      </c>
      <c r="D30" s="71">
        <v>2</v>
      </c>
    </row>
    <row r="31" spans="1:10" x14ac:dyDescent="0.25">
      <c r="A31" s="70" t="s">
        <v>50</v>
      </c>
      <c r="B31" s="19">
        <f>C6</f>
        <v>2</v>
      </c>
      <c r="C31" s="23" t="s">
        <v>19</v>
      </c>
      <c r="D31" s="71">
        <v>2</v>
      </c>
    </row>
    <row r="32" spans="1:10" x14ac:dyDescent="0.25">
      <c r="A32" s="72" t="s">
        <v>48</v>
      </c>
      <c r="B32" s="65">
        <f>SUM(C7:C8)</f>
        <v>7</v>
      </c>
      <c r="C32" s="73" t="s">
        <v>47</v>
      </c>
      <c r="D32" s="74">
        <v>7</v>
      </c>
    </row>
    <row r="35" spans="1:1" x14ac:dyDescent="0.25">
      <c r="A35">
        <f>18256-11568</f>
        <v>6688</v>
      </c>
    </row>
  </sheetData>
  <conditionalFormatting sqref="B12:Y16">
    <cfRule type="dataBar" priority="3">
      <dataBar>
        <cfvo type="min"/>
        <cfvo type="max"/>
        <color rgb="FF008AEF"/>
      </dataBar>
      <extLst>
        <ext xmlns:x14="http://schemas.microsoft.com/office/spreadsheetml/2009/9/main" uri="{B025F937-C7B1-47D3-B67F-A62EFF666E3E}">
          <x14:id>{434956EE-B555-456F-8A0F-D0E997C2F4D6}</x14:id>
        </ext>
      </extLst>
    </cfRule>
  </conditionalFormatting>
  <conditionalFormatting sqref="C4:C8">
    <cfRule type="dataBar" priority="2">
      <dataBar>
        <cfvo type="min"/>
        <cfvo type="max"/>
        <color rgb="FFFFB628"/>
      </dataBar>
      <extLst>
        <ext xmlns:x14="http://schemas.microsoft.com/office/spreadsheetml/2009/9/main" uri="{B025F937-C7B1-47D3-B67F-A62EFF666E3E}">
          <x14:id>{44855DB9-20B1-451F-8A9B-C7A62E1E4D9B}</x14:id>
        </ext>
      </extLst>
    </cfRule>
  </conditionalFormatting>
  <conditionalFormatting sqref="F4:F8">
    <cfRule type="dataBar" priority="1">
      <dataBar>
        <cfvo type="min"/>
        <cfvo type="max"/>
        <color rgb="FF008AEF"/>
      </dataBar>
      <extLst>
        <ext xmlns:x14="http://schemas.microsoft.com/office/spreadsheetml/2009/9/main" uri="{B025F937-C7B1-47D3-B67F-A62EFF666E3E}">
          <x14:id>{5DC094B9-F594-40B5-8EC9-BAFB17C38F4A}</x14:id>
        </ext>
      </extLst>
    </cfRule>
  </conditionalFormatting>
  <pageMargins left="0.7" right="0.7" top="0.75" bottom="0.75" header="0.3" footer="0.3"/>
  <pageSetup orientation="portrait" r:id="rId1"/>
  <drawing r:id="rId2"/>
  <tableParts count="2">
    <tablePart r:id="rId3"/>
    <tablePart r:id="rId4"/>
  </tableParts>
  <extLst>
    <ext xmlns:x14="http://schemas.microsoft.com/office/spreadsheetml/2009/9/main" uri="{78C0D931-6437-407d-A8EE-F0AAD7539E65}">
      <x14:conditionalFormattings>
        <x14:conditionalFormatting xmlns:xm="http://schemas.microsoft.com/office/excel/2006/main">
          <x14:cfRule type="dataBar" id="{434956EE-B555-456F-8A0F-D0E997C2F4D6}">
            <x14:dataBar minLength="0" maxLength="100" border="1" negativeBarBorderColorSameAsPositive="0">
              <x14:cfvo type="autoMin"/>
              <x14:cfvo type="autoMax"/>
              <x14:borderColor rgb="FF008AEF"/>
              <x14:negativeFillColor rgb="FFFF0000"/>
              <x14:negativeBorderColor rgb="FFFF0000"/>
              <x14:axisColor rgb="FF000000"/>
            </x14:dataBar>
          </x14:cfRule>
          <xm:sqref>B12:Y16</xm:sqref>
        </x14:conditionalFormatting>
        <x14:conditionalFormatting xmlns:xm="http://schemas.microsoft.com/office/excel/2006/main">
          <x14:cfRule type="dataBar" id="{44855DB9-20B1-451F-8A9B-C7A62E1E4D9B}">
            <x14:dataBar minLength="0" maxLength="100" border="1" negativeBarBorderColorSameAsPositive="0">
              <x14:cfvo type="autoMin"/>
              <x14:cfvo type="autoMax"/>
              <x14:borderColor rgb="FFFFB628"/>
              <x14:negativeFillColor rgb="FFFF0000"/>
              <x14:negativeBorderColor rgb="FFFF0000"/>
              <x14:axisColor rgb="FF000000"/>
            </x14:dataBar>
          </x14:cfRule>
          <xm:sqref>C4:C8</xm:sqref>
        </x14:conditionalFormatting>
        <x14:conditionalFormatting xmlns:xm="http://schemas.microsoft.com/office/excel/2006/main">
          <x14:cfRule type="dataBar" id="{5DC094B9-F594-40B5-8EC9-BAFB17C38F4A}">
            <x14:dataBar minLength="0" maxLength="100" border="1" negativeBarBorderColorSameAsPositive="0">
              <x14:cfvo type="autoMin"/>
              <x14:cfvo type="autoMax"/>
              <x14:borderColor rgb="FF008AEF"/>
              <x14:negativeFillColor rgb="FFFF0000"/>
              <x14:negativeBorderColor rgb="FFFF0000"/>
              <x14:axisColor rgb="FF000000"/>
            </x14:dataBar>
          </x14:cfRule>
          <xm:sqref>F4:F8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FF351-AE11-452C-9677-6256021F1D90}">
  <dimension ref="A1:B18"/>
  <sheetViews>
    <sheetView workbookViewId="0"/>
  </sheetViews>
  <sheetFormatPr defaultRowHeight="15" x14ac:dyDescent="0.25"/>
  <sheetData>
    <row r="1" spans="1:2" x14ac:dyDescent="0.25">
      <c r="A1">
        <v>1</v>
      </c>
      <c r="B1">
        <v>1</v>
      </c>
    </row>
    <row r="2" spans="1:2" x14ac:dyDescent="0.25">
      <c r="A2" t="s">
        <v>69</v>
      </c>
      <c r="B2" t="s">
        <v>81</v>
      </c>
    </row>
    <row r="3" spans="1:2" x14ac:dyDescent="0.25">
      <c r="A3">
        <v>1</v>
      </c>
      <c r="B3">
        <v>1</v>
      </c>
    </row>
    <row r="4" spans="1:2" x14ac:dyDescent="0.25">
      <c r="A4">
        <v>0</v>
      </c>
      <c r="B4">
        <v>0</v>
      </c>
    </row>
    <row r="5" spans="1:2" x14ac:dyDescent="0.25">
      <c r="A5">
        <v>20</v>
      </c>
      <c r="B5">
        <v>20</v>
      </c>
    </row>
    <row r="6" spans="1:2" x14ac:dyDescent="0.25">
      <c r="A6">
        <v>1</v>
      </c>
      <c r="B6">
        <v>1</v>
      </c>
    </row>
    <row r="8" spans="1:2" x14ac:dyDescent="0.25">
      <c r="A8" s="24"/>
      <c r="B8" s="24" t="s">
        <v>72</v>
      </c>
    </row>
    <row r="9" spans="1:2" x14ac:dyDescent="0.25">
      <c r="A9" t="s">
        <v>53</v>
      </c>
      <c r="B9" t="s">
        <v>71</v>
      </c>
    </row>
    <row r="10" spans="1:2" x14ac:dyDescent="0.25">
      <c r="A10" t="s">
        <v>54</v>
      </c>
      <c r="B10">
        <v>1</v>
      </c>
    </row>
    <row r="11" spans="1:2" x14ac:dyDescent="0.25">
      <c r="B11">
        <v>0</v>
      </c>
    </row>
    <row r="12" spans="1:2" x14ac:dyDescent="0.25">
      <c r="B12">
        <v>20</v>
      </c>
    </row>
    <row r="13" spans="1:2" x14ac:dyDescent="0.25">
      <c r="B13">
        <v>1</v>
      </c>
    </row>
    <row r="15" spans="1:2" x14ac:dyDescent="0.25">
      <c r="B15" s="24" t="s">
        <v>72</v>
      </c>
    </row>
    <row r="16" spans="1:2" x14ac:dyDescent="0.25">
      <c r="B16" t="s">
        <v>53</v>
      </c>
    </row>
    <row r="17" spans="2:2" x14ac:dyDescent="0.25">
      <c r="B17" t="s">
        <v>82</v>
      </c>
    </row>
    <row r="18" spans="2:2" x14ac:dyDescent="0.25">
      <c r="B18" t="s">
        <v>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40BA-34D6-42E5-9232-FB9DAF8C53D8}">
  <dimension ref="A1:K26"/>
  <sheetViews>
    <sheetView workbookViewId="0">
      <selection activeCell="S3" sqref="S3"/>
    </sheetView>
  </sheetViews>
  <sheetFormatPr defaultRowHeight="15" x14ac:dyDescent="0.25"/>
  <cols>
    <col min="3" max="5" width="10.42578125" customWidth="1"/>
    <col min="6" max="6" width="10.85546875" customWidth="1"/>
    <col min="7" max="7" width="10.28515625" customWidth="1"/>
  </cols>
  <sheetData>
    <row r="1" spans="1:11" x14ac:dyDescent="0.25">
      <c r="A1" s="25" t="s">
        <v>55</v>
      </c>
      <c r="K1" s="28" t="str">
        <f>CONCATENATE("Sensitivity of ",$K$4," to ","Daily Number of Interns")</f>
        <v>Sensitivity of $C$7 to Daily Number of Interns</v>
      </c>
    </row>
    <row r="3" spans="1:11" x14ac:dyDescent="0.25">
      <c r="A3" t="s">
        <v>70</v>
      </c>
      <c r="K3" t="s">
        <v>62</v>
      </c>
    </row>
    <row r="4" spans="1:11" ht="32.25" x14ac:dyDescent="0.25">
      <c r="B4" s="108" t="s">
        <v>56</v>
      </c>
      <c r="C4" s="108" t="s">
        <v>57</v>
      </c>
      <c r="D4" s="108" t="s">
        <v>58</v>
      </c>
      <c r="E4" s="108" t="s">
        <v>59</v>
      </c>
      <c r="F4" s="108" t="s">
        <v>60</v>
      </c>
      <c r="G4" s="108" t="s">
        <v>61</v>
      </c>
      <c r="J4" s="28">
        <f>MATCH($K$4,OutputAddresses,0)</f>
        <v>5</v>
      </c>
      <c r="K4" s="27" t="s">
        <v>60</v>
      </c>
    </row>
    <row r="5" spans="1:11" x14ac:dyDescent="0.25">
      <c r="A5" s="26">
        <v>0</v>
      </c>
      <c r="B5" s="109">
        <v>22880</v>
      </c>
      <c r="C5" s="110">
        <v>8</v>
      </c>
      <c r="D5" s="110">
        <v>11</v>
      </c>
      <c r="E5" s="110">
        <v>3</v>
      </c>
      <c r="F5" s="110">
        <v>0</v>
      </c>
      <c r="G5" s="111">
        <v>0</v>
      </c>
      <c r="K5">
        <f>INDEX(OutputValues,1,$J$4)</f>
        <v>0</v>
      </c>
    </row>
    <row r="6" spans="1:11" x14ac:dyDescent="0.25">
      <c r="A6" s="26">
        <v>1</v>
      </c>
      <c r="B6" s="112">
        <v>22368</v>
      </c>
      <c r="C6" s="113">
        <v>7</v>
      </c>
      <c r="D6" s="113">
        <v>11</v>
      </c>
      <c r="E6" s="113">
        <v>3</v>
      </c>
      <c r="F6" s="113">
        <v>1</v>
      </c>
      <c r="G6" s="114">
        <v>0</v>
      </c>
      <c r="K6">
        <f>INDEX(OutputValues,2,$J$4)</f>
        <v>1</v>
      </c>
    </row>
    <row r="7" spans="1:11" x14ac:dyDescent="0.25">
      <c r="A7" s="26">
        <v>2</v>
      </c>
      <c r="B7" s="112">
        <v>20816</v>
      </c>
      <c r="C7" s="113">
        <v>7</v>
      </c>
      <c r="D7" s="113">
        <v>10</v>
      </c>
      <c r="E7" s="113">
        <v>2</v>
      </c>
      <c r="F7" s="113">
        <v>1</v>
      </c>
      <c r="G7" s="114">
        <v>1</v>
      </c>
      <c r="K7">
        <f>INDEX(OutputValues,3,$J$4)</f>
        <v>1</v>
      </c>
    </row>
    <row r="8" spans="1:11" x14ac:dyDescent="0.25">
      <c r="A8" s="26">
        <v>3</v>
      </c>
      <c r="B8" s="112">
        <v>20304</v>
      </c>
      <c r="C8" s="113">
        <v>6</v>
      </c>
      <c r="D8" s="113">
        <v>10</v>
      </c>
      <c r="E8" s="113">
        <v>2</v>
      </c>
      <c r="F8" s="113">
        <v>2</v>
      </c>
      <c r="G8" s="114">
        <v>1</v>
      </c>
      <c r="K8">
        <f>INDEX(OutputValues,4,$J$4)</f>
        <v>2</v>
      </c>
    </row>
    <row r="9" spans="1:11" x14ac:dyDescent="0.25">
      <c r="A9" s="26">
        <v>4</v>
      </c>
      <c r="B9" s="112">
        <v>19792</v>
      </c>
      <c r="C9" s="113">
        <v>5</v>
      </c>
      <c r="D9" s="113">
        <v>10</v>
      </c>
      <c r="E9" s="113">
        <v>2</v>
      </c>
      <c r="F9" s="113">
        <v>3</v>
      </c>
      <c r="G9" s="114">
        <v>1</v>
      </c>
      <c r="K9">
        <f>INDEX(OutputValues,5,$J$4)</f>
        <v>3</v>
      </c>
    </row>
    <row r="10" spans="1:11" x14ac:dyDescent="0.25">
      <c r="A10" s="26">
        <v>5</v>
      </c>
      <c r="B10" s="112">
        <v>19280</v>
      </c>
      <c r="C10" s="113">
        <v>4</v>
      </c>
      <c r="D10" s="113">
        <v>10</v>
      </c>
      <c r="E10" s="113">
        <v>2</v>
      </c>
      <c r="F10" s="113">
        <v>4</v>
      </c>
      <c r="G10" s="114">
        <v>1</v>
      </c>
      <c r="K10">
        <f>INDEX(OutputValues,6,$J$4)</f>
        <v>4</v>
      </c>
    </row>
    <row r="11" spans="1:11" x14ac:dyDescent="0.25">
      <c r="A11" s="26">
        <v>6</v>
      </c>
      <c r="B11" s="112">
        <v>18768</v>
      </c>
      <c r="C11" s="113">
        <v>5</v>
      </c>
      <c r="D11" s="113">
        <v>8</v>
      </c>
      <c r="E11" s="113">
        <v>2</v>
      </c>
      <c r="F11" s="113">
        <v>3</v>
      </c>
      <c r="G11" s="114">
        <v>3</v>
      </c>
      <c r="K11">
        <f>INDEX(OutputValues,7,$J$4)</f>
        <v>3</v>
      </c>
    </row>
    <row r="12" spans="1:11" x14ac:dyDescent="0.25">
      <c r="A12" s="26">
        <v>7</v>
      </c>
      <c r="B12" s="115">
        <v>18256</v>
      </c>
      <c r="C12" s="116">
        <v>2</v>
      </c>
      <c r="D12" s="116">
        <v>10</v>
      </c>
      <c r="E12" s="116">
        <v>2</v>
      </c>
      <c r="F12" s="116">
        <v>6</v>
      </c>
      <c r="G12" s="117">
        <v>1</v>
      </c>
      <c r="K12">
        <f>INDEX(OutputValues,8,$J$4)</f>
        <v>6</v>
      </c>
    </row>
    <row r="13" spans="1:11" x14ac:dyDescent="0.25">
      <c r="A13" s="26">
        <v>8</v>
      </c>
      <c r="B13" s="112">
        <v>17744</v>
      </c>
      <c r="C13" s="113">
        <v>2</v>
      </c>
      <c r="D13" s="113">
        <v>9</v>
      </c>
      <c r="E13" s="113">
        <v>2</v>
      </c>
      <c r="F13" s="113">
        <v>6</v>
      </c>
      <c r="G13" s="114">
        <v>2</v>
      </c>
      <c r="K13">
        <f>INDEX(OutputValues,9,$J$4)</f>
        <v>6</v>
      </c>
    </row>
    <row r="14" spans="1:11" x14ac:dyDescent="0.25">
      <c r="A14" s="26">
        <v>9</v>
      </c>
      <c r="B14" s="112">
        <v>17232</v>
      </c>
      <c r="C14" s="113">
        <v>2</v>
      </c>
      <c r="D14" s="113">
        <v>8</v>
      </c>
      <c r="E14" s="113">
        <v>2</v>
      </c>
      <c r="F14" s="113">
        <v>6</v>
      </c>
      <c r="G14" s="114">
        <v>3</v>
      </c>
      <c r="K14">
        <f>INDEX(OutputValues,10,$J$4)</f>
        <v>6</v>
      </c>
    </row>
    <row r="15" spans="1:11" x14ac:dyDescent="0.25">
      <c r="A15" s="26">
        <v>10</v>
      </c>
      <c r="B15" s="112">
        <v>16720</v>
      </c>
      <c r="C15" s="113">
        <v>2</v>
      </c>
      <c r="D15" s="113">
        <v>7</v>
      </c>
      <c r="E15" s="113">
        <v>2</v>
      </c>
      <c r="F15" s="113">
        <v>6</v>
      </c>
      <c r="G15" s="114">
        <v>4</v>
      </c>
      <c r="K15">
        <f>INDEX(OutputValues,11,$J$4)</f>
        <v>6</v>
      </c>
    </row>
    <row r="16" spans="1:11" x14ac:dyDescent="0.25">
      <c r="A16" s="26">
        <v>11</v>
      </c>
      <c r="B16" s="112">
        <v>16208</v>
      </c>
      <c r="C16" s="113">
        <v>2</v>
      </c>
      <c r="D16" s="113">
        <v>6</v>
      </c>
      <c r="E16" s="113">
        <v>2</v>
      </c>
      <c r="F16" s="113">
        <v>6</v>
      </c>
      <c r="G16" s="114">
        <v>5</v>
      </c>
      <c r="K16">
        <f>INDEX(OutputValues,12,$J$4)</f>
        <v>6</v>
      </c>
    </row>
    <row r="17" spans="1:11" x14ac:dyDescent="0.25">
      <c r="A17" s="26">
        <v>12</v>
      </c>
      <c r="B17" s="112">
        <v>15696</v>
      </c>
      <c r="C17" s="113">
        <v>2</v>
      </c>
      <c r="D17" s="113">
        <v>5</v>
      </c>
      <c r="E17" s="113">
        <v>2</v>
      </c>
      <c r="F17" s="113">
        <v>6</v>
      </c>
      <c r="G17" s="114">
        <v>6</v>
      </c>
      <c r="K17">
        <f>INDEX(OutputValues,13,$J$4)</f>
        <v>6</v>
      </c>
    </row>
    <row r="18" spans="1:11" x14ac:dyDescent="0.25">
      <c r="A18" s="26">
        <v>13</v>
      </c>
      <c r="B18" s="112">
        <v>15696</v>
      </c>
      <c r="C18" s="113">
        <v>2</v>
      </c>
      <c r="D18" s="113">
        <v>5</v>
      </c>
      <c r="E18" s="113">
        <v>2</v>
      </c>
      <c r="F18" s="113">
        <v>6</v>
      </c>
      <c r="G18" s="114">
        <v>6</v>
      </c>
      <c r="K18">
        <f>INDEX(OutputValues,14,$J$4)</f>
        <v>6</v>
      </c>
    </row>
    <row r="19" spans="1:11" x14ac:dyDescent="0.25">
      <c r="A19" s="26">
        <v>14</v>
      </c>
      <c r="B19" s="112">
        <v>15696</v>
      </c>
      <c r="C19" s="113">
        <v>2</v>
      </c>
      <c r="D19" s="113">
        <v>5</v>
      </c>
      <c r="E19" s="113">
        <v>2</v>
      </c>
      <c r="F19" s="113">
        <v>6</v>
      </c>
      <c r="G19" s="114">
        <v>6</v>
      </c>
      <c r="K19">
        <f>INDEX(OutputValues,15,$J$4)</f>
        <v>6</v>
      </c>
    </row>
    <row r="20" spans="1:11" x14ac:dyDescent="0.25">
      <c r="A20" s="26">
        <v>15</v>
      </c>
      <c r="B20" s="112">
        <v>15696</v>
      </c>
      <c r="C20" s="113">
        <v>2</v>
      </c>
      <c r="D20" s="113">
        <v>5</v>
      </c>
      <c r="E20" s="113">
        <v>2</v>
      </c>
      <c r="F20" s="113">
        <v>6</v>
      </c>
      <c r="G20" s="114">
        <v>6</v>
      </c>
      <c r="K20">
        <f>INDEX(OutputValues,16,$J$4)</f>
        <v>6</v>
      </c>
    </row>
    <row r="21" spans="1:11" x14ac:dyDescent="0.25">
      <c r="A21" s="26">
        <v>16</v>
      </c>
      <c r="B21" s="112">
        <v>15696</v>
      </c>
      <c r="C21" s="113">
        <v>2</v>
      </c>
      <c r="D21" s="113">
        <v>5</v>
      </c>
      <c r="E21" s="113">
        <v>2</v>
      </c>
      <c r="F21" s="113">
        <v>6</v>
      </c>
      <c r="G21" s="114">
        <v>6</v>
      </c>
      <c r="K21">
        <f>INDEX(OutputValues,17,$J$4)</f>
        <v>6</v>
      </c>
    </row>
    <row r="22" spans="1:11" x14ac:dyDescent="0.25">
      <c r="A22" s="26">
        <v>17</v>
      </c>
      <c r="B22" s="112">
        <v>15696</v>
      </c>
      <c r="C22" s="113">
        <v>2</v>
      </c>
      <c r="D22" s="113">
        <v>5</v>
      </c>
      <c r="E22" s="113">
        <v>2</v>
      </c>
      <c r="F22" s="113">
        <v>6</v>
      </c>
      <c r="G22" s="114">
        <v>6</v>
      </c>
      <c r="K22">
        <f>INDEX(OutputValues,18,$J$4)</f>
        <v>6</v>
      </c>
    </row>
    <row r="23" spans="1:11" x14ac:dyDescent="0.25">
      <c r="A23" s="26">
        <v>18</v>
      </c>
      <c r="B23" s="112">
        <v>15696</v>
      </c>
      <c r="C23" s="113">
        <v>2</v>
      </c>
      <c r="D23" s="113">
        <v>5</v>
      </c>
      <c r="E23" s="113">
        <v>2</v>
      </c>
      <c r="F23" s="113">
        <v>6</v>
      </c>
      <c r="G23" s="114">
        <v>6</v>
      </c>
      <c r="K23">
        <f>INDEX(OutputValues,19,$J$4)</f>
        <v>6</v>
      </c>
    </row>
    <row r="24" spans="1:11" x14ac:dyDescent="0.25">
      <c r="A24" s="26">
        <v>19</v>
      </c>
      <c r="B24" s="112">
        <v>15696</v>
      </c>
      <c r="C24" s="113">
        <v>2</v>
      </c>
      <c r="D24" s="113">
        <v>5</v>
      </c>
      <c r="E24" s="113">
        <v>2</v>
      </c>
      <c r="F24" s="113">
        <v>6</v>
      </c>
      <c r="G24" s="114">
        <v>6</v>
      </c>
      <c r="K24">
        <f>INDEX(OutputValues,20,$J$4)</f>
        <v>6</v>
      </c>
    </row>
    <row r="25" spans="1:11" x14ac:dyDescent="0.25">
      <c r="A25" s="26">
        <v>20</v>
      </c>
      <c r="B25" s="118">
        <v>15696</v>
      </c>
      <c r="C25" s="119">
        <v>2</v>
      </c>
      <c r="D25" s="119">
        <v>5</v>
      </c>
      <c r="E25" s="119">
        <v>2</v>
      </c>
      <c r="F25" s="119">
        <v>6</v>
      </c>
      <c r="G25" s="120">
        <v>6</v>
      </c>
      <c r="K25">
        <f>INDEX(OutputValues,21,$J$4)</f>
        <v>6</v>
      </c>
    </row>
    <row r="26" spans="1:11" ht="54" customHeight="1" x14ac:dyDescent="0.25">
      <c r="B26" s="105" t="s">
        <v>86</v>
      </c>
      <c r="C26" s="105" t="s">
        <v>87</v>
      </c>
      <c r="D26" s="105" t="s">
        <v>88</v>
      </c>
      <c r="E26" s="105" t="s">
        <v>89</v>
      </c>
      <c r="F26" s="105" t="s">
        <v>90</v>
      </c>
      <c r="G26" s="105" t="s">
        <v>91</v>
      </c>
    </row>
  </sheetData>
  <dataValidations count="1">
    <dataValidation type="list" allowBlank="1" showInputMessage="1" showErrorMessage="1" sqref="K4" xr:uid="{ADA29FDB-D57F-4478-A856-CCE74FB0894E}">
      <formula1>OutputAddresses</formula1>
    </dataValidation>
  </dataValidations>
  <pageMargins left="0.7" right="0.7" top="0.75" bottom="0.75" header="0.3" footer="0.3"/>
  <drawing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BDE27F-4CC7-4886-B555-1BE162A79500}">
  <dimension ref="A1:AZ140"/>
  <sheetViews>
    <sheetView tabSelected="1" workbookViewId="0">
      <selection activeCell="X27" sqref="X27"/>
    </sheetView>
  </sheetViews>
  <sheetFormatPr defaultRowHeight="15" x14ac:dyDescent="0.25"/>
  <cols>
    <col min="1" max="1" width="6.140625" bestFit="1" customWidth="1"/>
  </cols>
  <sheetData>
    <row r="1" spans="1:52" x14ac:dyDescent="0.25">
      <c r="A1" s="25" t="s">
        <v>74</v>
      </c>
      <c r="X1" s="28" t="str">
        <f>CONCATENATE("Sensitivity of ",$X$4," to ","Number of doctors at 4pm - 7pm")</f>
        <v>Sensitivity of $C$19 to Number of doctors at 4pm - 7pm</v>
      </c>
      <c r="AB1" s="28" t="str">
        <f>CONCATENATE("Sensitivity of ",$AB$4," to ","Number of doctors at 12am - 8am")</f>
        <v>Sensitivity of $C$19 to Number of doctors at 12am - 8am</v>
      </c>
    </row>
    <row r="2" spans="1:52" x14ac:dyDescent="0.25">
      <c r="X2" t="s">
        <v>84</v>
      </c>
      <c r="AB2" t="s">
        <v>75</v>
      </c>
      <c r="AZ2" t="s">
        <v>56</v>
      </c>
    </row>
    <row r="3" spans="1:52" x14ac:dyDescent="0.25">
      <c r="A3" t="s">
        <v>83</v>
      </c>
      <c r="X3" t="s">
        <v>76</v>
      </c>
      <c r="Y3" t="s">
        <v>85</v>
      </c>
      <c r="AB3" t="s">
        <v>76</v>
      </c>
      <c r="AC3" t="s">
        <v>77</v>
      </c>
      <c r="AZ3" t="s">
        <v>57</v>
      </c>
    </row>
    <row r="4" spans="1:52" ht="32.25" x14ac:dyDescent="0.25">
      <c r="A4" s="38" t="s">
        <v>56</v>
      </c>
      <c r="B4" s="26">
        <v>0</v>
      </c>
      <c r="C4" s="26">
        <v>1</v>
      </c>
      <c r="D4" s="26">
        <v>2</v>
      </c>
      <c r="E4" s="26">
        <v>3</v>
      </c>
      <c r="F4" s="26">
        <v>4</v>
      </c>
      <c r="G4" s="26">
        <v>5</v>
      </c>
      <c r="H4" s="26">
        <v>6</v>
      </c>
      <c r="I4" s="26">
        <v>7</v>
      </c>
      <c r="J4" s="26">
        <v>8</v>
      </c>
      <c r="K4" s="26">
        <v>9</v>
      </c>
      <c r="L4" s="26">
        <v>10</v>
      </c>
      <c r="M4" s="26">
        <v>11</v>
      </c>
      <c r="N4" s="26">
        <v>12</v>
      </c>
      <c r="O4" s="26">
        <v>13</v>
      </c>
      <c r="P4" s="26">
        <v>14</v>
      </c>
      <c r="Q4" s="26">
        <v>15</v>
      </c>
      <c r="R4" s="26">
        <v>16</v>
      </c>
      <c r="S4" s="26">
        <v>17</v>
      </c>
      <c r="T4" s="26">
        <v>18</v>
      </c>
      <c r="U4" s="26">
        <v>19</v>
      </c>
      <c r="V4" s="26">
        <v>20</v>
      </c>
      <c r="W4" s="28">
        <f>MATCH($X$4,OutputAddresses,0)</f>
        <v>1</v>
      </c>
      <c r="X4" s="27" t="s">
        <v>56</v>
      </c>
      <c r="Y4" s="39">
        <v>0</v>
      </c>
      <c r="Z4" s="28">
        <f>MATCH($Y$4,InputValues1,0)</f>
        <v>1</v>
      </c>
      <c r="AA4" s="28">
        <f>MATCH($AB$4,OutputAddresses,0)</f>
        <v>1</v>
      </c>
      <c r="AB4" s="27" t="s">
        <v>56</v>
      </c>
      <c r="AC4" s="39">
        <v>0</v>
      </c>
      <c r="AD4" s="28">
        <f>MATCH($AC$4,InputValues2,0)</f>
        <v>1</v>
      </c>
      <c r="AZ4" t="s">
        <v>58</v>
      </c>
    </row>
    <row r="5" spans="1:52" x14ac:dyDescent="0.25">
      <c r="A5" s="26">
        <v>0</v>
      </c>
      <c r="B5" s="84">
        <v>18256</v>
      </c>
      <c r="C5" s="79">
        <v>18256</v>
      </c>
      <c r="D5" s="79">
        <v>18256</v>
      </c>
      <c r="E5" s="79">
        <v>18256</v>
      </c>
      <c r="F5" s="79">
        <v>18256</v>
      </c>
      <c r="G5" s="79">
        <v>18256</v>
      </c>
      <c r="H5" s="79">
        <v>18256</v>
      </c>
      <c r="I5" s="79">
        <v>18256</v>
      </c>
      <c r="J5" s="79">
        <v>18256</v>
      </c>
      <c r="K5" s="79">
        <v>18256</v>
      </c>
      <c r="L5" s="79">
        <v>18256</v>
      </c>
      <c r="M5" s="79">
        <v>18256</v>
      </c>
      <c r="N5" s="79">
        <v>18256</v>
      </c>
      <c r="O5" s="79">
        <v>18256</v>
      </c>
      <c r="P5" s="79">
        <v>18256</v>
      </c>
      <c r="Q5" s="79">
        <v>18256</v>
      </c>
      <c r="R5" s="79">
        <v>18256</v>
      </c>
      <c r="S5" s="79">
        <v>18768</v>
      </c>
      <c r="T5" s="97">
        <v>19296</v>
      </c>
      <c r="U5" s="95">
        <v>20336</v>
      </c>
      <c r="V5" s="93">
        <v>21376</v>
      </c>
      <c r="W5" s="28" t="str">
        <f>"OutputValues_"&amp;$W$4</f>
        <v>OutputValues_1</v>
      </c>
      <c r="X5">
        <f ca="1">INDEX(INDIRECT($W$5),$Z$4,1)</f>
        <v>18256</v>
      </c>
      <c r="AA5" s="28" t="str">
        <f>"OutputValues_"&amp;$AA$4</f>
        <v>OutputValues_1</v>
      </c>
      <c r="AB5">
        <f ca="1">INDEX(INDIRECT($AA$5),1,$AD$4)</f>
        <v>18256</v>
      </c>
      <c r="AZ5" t="s">
        <v>59</v>
      </c>
    </row>
    <row r="6" spans="1:52" x14ac:dyDescent="0.25">
      <c r="A6" s="26">
        <v>1</v>
      </c>
      <c r="B6" s="85">
        <v>18256</v>
      </c>
      <c r="C6" s="80">
        <v>18256</v>
      </c>
      <c r="D6" s="80">
        <v>18256</v>
      </c>
      <c r="E6" s="80">
        <v>18256</v>
      </c>
      <c r="F6" s="80">
        <v>18256</v>
      </c>
      <c r="G6" s="80">
        <v>18256</v>
      </c>
      <c r="H6" s="80">
        <v>18256</v>
      </c>
      <c r="I6" s="80">
        <v>18256</v>
      </c>
      <c r="J6" s="80">
        <v>18256</v>
      </c>
      <c r="K6" s="80">
        <v>18256</v>
      </c>
      <c r="L6" s="80">
        <v>18256</v>
      </c>
      <c r="M6" s="80">
        <v>18256</v>
      </c>
      <c r="N6" s="80">
        <v>18256</v>
      </c>
      <c r="O6" s="80">
        <v>18256</v>
      </c>
      <c r="P6" s="80">
        <v>18256</v>
      </c>
      <c r="Q6" s="80">
        <v>18256</v>
      </c>
      <c r="R6" s="80">
        <v>18256</v>
      </c>
      <c r="S6" s="80">
        <v>18768</v>
      </c>
      <c r="T6" s="98">
        <v>19296</v>
      </c>
      <c r="U6" s="96">
        <v>20336</v>
      </c>
      <c r="V6" s="94">
        <v>21376</v>
      </c>
      <c r="X6">
        <f ca="1">INDEX(INDIRECT($W$5),$Z$4,2)</f>
        <v>18256</v>
      </c>
      <c r="AB6">
        <f ca="1">INDEX(INDIRECT($AA$5),2,$AD$4)</f>
        <v>18256</v>
      </c>
      <c r="AZ6" t="s">
        <v>60</v>
      </c>
    </row>
    <row r="7" spans="1:52" x14ac:dyDescent="0.25">
      <c r="A7" s="26">
        <v>2</v>
      </c>
      <c r="B7" s="85">
        <v>18256</v>
      </c>
      <c r="C7" s="80">
        <v>18256</v>
      </c>
      <c r="D7" s="80">
        <v>18256</v>
      </c>
      <c r="E7" s="80">
        <v>18256</v>
      </c>
      <c r="F7" s="80">
        <v>18256</v>
      </c>
      <c r="G7" s="80">
        <v>18256</v>
      </c>
      <c r="H7" s="80">
        <v>18256</v>
      </c>
      <c r="I7" s="80">
        <v>18256</v>
      </c>
      <c r="J7" s="80">
        <v>18256</v>
      </c>
      <c r="K7" s="80">
        <v>18256</v>
      </c>
      <c r="L7" s="80">
        <v>18256</v>
      </c>
      <c r="M7" s="80">
        <v>18256</v>
      </c>
      <c r="N7" s="80">
        <v>18256</v>
      </c>
      <c r="O7" s="80">
        <v>18256</v>
      </c>
      <c r="P7" s="80">
        <v>18256</v>
      </c>
      <c r="Q7" s="80">
        <v>18256</v>
      </c>
      <c r="R7" s="80">
        <v>18256</v>
      </c>
      <c r="S7" s="80">
        <v>18768</v>
      </c>
      <c r="T7" s="98">
        <v>19296</v>
      </c>
      <c r="U7" s="96">
        <v>20336</v>
      </c>
      <c r="V7" s="94">
        <v>21376</v>
      </c>
      <c r="X7">
        <f ca="1">INDEX(INDIRECT($W$5),$Z$4,3)</f>
        <v>18256</v>
      </c>
      <c r="AB7">
        <f ca="1">INDEX(INDIRECT($AA$5),3,$AD$4)</f>
        <v>18256</v>
      </c>
      <c r="AZ7" t="s">
        <v>61</v>
      </c>
    </row>
    <row r="8" spans="1:52" x14ac:dyDescent="0.25">
      <c r="A8" s="26">
        <v>3</v>
      </c>
      <c r="B8" s="85">
        <v>18256</v>
      </c>
      <c r="C8" s="80">
        <v>18256</v>
      </c>
      <c r="D8" s="80">
        <v>18256</v>
      </c>
      <c r="E8" s="80">
        <v>18256</v>
      </c>
      <c r="F8" s="80">
        <v>18256</v>
      </c>
      <c r="G8" s="80">
        <v>18256</v>
      </c>
      <c r="H8" s="80">
        <v>18256</v>
      </c>
      <c r="I8" s="80">
        <v>18256</v>
      </c>
      <c r="J8" s="86">
        <v>18256</v>
      </c>
      <c r="K8" s="80">
        <v>18256</v>
      </c>
      <c r="L8" s="80">
        <v>18256</v>
      </c>
      <c r="M8" s="80">
        <v>18256</v>
      </c>
      <c r="N8" s="80">
        <v>18256</v>
      </c>
      <c r="O8" s="80">
        <v>18256</v>
      </c>
      <c r="P8" s="80">
        <v>18256</v>
      </c>
      <c r="Q8" s="80">
        <v>18256</v>
      </c>
      <c r="R8" s="80">
        <v>18256</v>
      </c>
      <c r="S8" s="78">
        <v>19296</v>
      </c>
      <c r="T8" s="83">
        <v>20336</v>
      </c>
      <c r="U8" s="80">
        <v>21376</v>
      </c>
      <c r="V8" s="100">
        <v>22416</v>
      </c>
      <c r="X8">
        <f ca="1">INDEX(INDIRECT($W$5),$Z$4,4)</f>
        <v>18256</v>
      </c>
      <c r="AB8">
        <f ca="1">INDEX(INDIRECT($AA$5),4,$AD$4)</f>
        <v>18256</v>
      </c>
    </row>
    <row r="9" spans="1:52" x14ac:dyDescent="0.25">
      <c r="A9" s="26">
        <v>4</v>
      </c>
      <c r="B9" s="85">
        <v>18256</v>
      </c>
      <c r="C9" s="80">
        <v>18256</v>
      </c>
      <c r="D9" s="80">
        <v>18256</v>
      </c>
      <c r="E9" s="80">
        <v>18256</v>
      </c>
      <c r="F9" s="80">
        <v>18256</v>
      </c>
      <c r="G9" s="80">
        <v>18256</v>
      </c>
      <c r="H9" s="80">
        <v>18256</v>
      </c>
      <c r="I9" s="80">
        <v>18256</v>
      </c>
      <c r="J9" s="80">
        <v>18256</v>
      </c>
      <c r="K9" s="80">
        <v>18256</v>
      </c>
      <c r="L9" s="80">
        <v>18256</v>
      </c>
      <c r="M9" s="80">
        <v>18256</v>
      </c>
      <c r="N9" s="80">
        <v>18256</v>
      </c>
      <c r="O9" s="80">
        <v>18256</v>
      </c>
      <c r="P9" s="80">
        <v>18256</v>
      </c>
      <c r="Q9" s="82">
        <v>19296</v>
      </c>
      <c r="R9" s="82">
        <v>19296</v>
      </c>
      <c r="S9" s="78">
        <v>20336</v>
      </c>
      <c r="T9" s="83">
        <v>21376</v>
      </c>
      <c r="U9" s="80">
        <v>22416</v>
      </c>
      <c r="V9" s="100">
        <v>23456</v>
      </c>
      <c r="X9">
        <f ca="1">INDEX(INDIRECT($W$5),$Z$4,5)</f>
        <v>18256</v>
      </c>
      <c r="AB9">
        <f ca="1">INDEX(INDIRECT($AA$5),5,$AD$4)</f>
        <v>18256</v>
      </c>
    </row>
    <row r="10" spans="1:52" x14ac:dyDescent="0.25">
      <c r="A10" s="26">
        <v>5</v>
      </c>
      <c r="B10" s="85">
        <v>18256</v>
      </c>
      <c r="C10" s="80">
        <v>18256</v>
      </c>
      <c r="D10" s="80">
        <v>18256</v>
      </c>
      <c r="E10" s="80">
        <v>18256</v>
      </c>
      <c r="F10" s="80">
        <v>18256</v>
      </c>
      <c r="G10" s="106">
        <v>18256</v>
      </c>
      <c r="H10" s="80">
        <v>18256</v>
      </c>
      <c r="I10" s="80">
        <v>18256</v>
      </c>
      <c r="J10" s="80">
        <v>18256</v>
      </c>
      <c r="K10" s="80">
        <v>18256</v>
      </c>
      <c r="L10" s="80">
        <v>18256</v>
      </c>
      <c r="M10" s="80">
        <v>18256</v>
      </c>
      <c r="N10" s="80">
        <v>18256</v>
      </c>
      <c r="O10" s="81">
        <v>19296</v>
      </c>
      <c r="P10" s="81">
        <v>19296</v>
      </c>
      <c r="Q10" s="82">
        <v>20336</v>
      </c>
      <c r="R10" s="82">
        <v>20336</v>
      </c>
      <c r="S10" s="78">
        <v>21376</v>
      </c>
      <c r="T10" s="83">
        <v>22416</v>
      </c>
      <c r="U10" s="80">
        <v>23456</v>
      </c>
      <c r="V10" s="100">
        <v>24496</v>
      </c>
      <c r="X10">
        <f ca="1">INDEX(INDIRECT($W$5),$Z$4,6)</f>
        <v>18256</v>
      </c>
      <c r="AB10">
        <f ca="1">INDEX(INDIRECT($AA$5),6,$AD$4)</f>
        <v>18256</v>
      </c>
    </row>
    <row r="11" spans="1:52" x14ac:dyDescent="0.25">
      <c r="A11" s="26">
        <v>6</v>
      </c>
      <c r="B11" s="87">
        <v>19296</v>
      </c>
      <c r="C11" s="83">
        <v>19296</v>
      </c>
      <c r="D11" s="83">
        <v>19296</v>
      </c>
      <c r="E11" s="83">
        <v>19296</v>
      </c>
      <c r="F11" s="83">
        <v>19296</v>
      </c>
      <c r="G11" s="83">
        <v>19296</v>
      </c>
      <c r="H11" s="106">
        <v>19296</v>
      </c>
      <c r="I11" s="83">
        <v>19296</v>
      </c>
      <c r="J11" s="83">
        <v>19296</v>
      </c>
      <c r="K11" s="83">
        <v>19296</v>
      </c>
      <c r="L11" s="83">
        <v>19296</v>
      </c>
      <c r="M11" s="83">
        <v>19296</v>
      </c>
      <c r="N11" s="83">
        <v>19296</v>
      </c>
      <c r="O11" s="81">
        <v>20336</v>
      </c>
      <c r="P11" s="81">
        <v>20336</v>
      </c>
      <c r="Q11" s="82">
        <v>21376</v>
      </c>
      <c r="R11" s="82">
        <v>21376</v>
      </c>
      <c r="S11" s="78">
        <v>22416</v>
      </c>
      <c r="T11" s="83">
        <v>23456</v>
      </c>
      <c r="U11" s="80">
        <v>24496</v>
      </c>
      <c r="V11" s="100">
        <v>25536</v>
      </c>
      <c r="X11">
        <f ca="1">INDEX(INDIRECT($W$5),$Z$4,7)</f>
        <v>18256</v>
      </c>
      <c r="AB11">
        <f ca="1">INDEX(INDIRECT($AA$5),7,$AD$4)</f>
        <v>19296</v>
      </c>
    </row>
    <row r="12" spans="1:52" x14ac:dyDescent="0.25">
      <c r="A12" s="26">
        <v>7</v>
      </c>
      <c r="B12" s="87">
        <v>20336</v>
      </c>
      <c r="C12" s="83">
        <v>20336</v>
      </c>
      <c r="D12" s="83">
        <v>20336</v>
      </c>
      <c r="E12" s="83">
        <v>20336</v>
      </c>
      <c r="F12" s="83">
        <v>20336</v>
      </c>
      <c r="G12" s="83">
        <v>20336</v>
      </c>
      <c r="H12" s="83">
        <v>20336</v>
      </c>
      <c r="I12" s="106">
        <v>20336</v>
      </c>
      <c r="J12" s="83">
        <v>20336</v>
      </c>
      <c r="K12" s="83">
        <v>20336</v>
      </c>
      <c r="L12" s="83">
        <v>20336</v>
      </c>
      <c r="M12" s="83">
        <v>20336</v>
      </c>
      <c r="N12" s="83">
        <v>20336</v>
      </c>
      <c r="O12" s="81">
        <v>21376</v>
      </c>
      <c r="P12" s="81">
        <v>21376</v>
      </c>
      <c r="Q12" s="82">
        <v>22416</v>
      </c>
      <c r="R12" s="82">
        <v>22416</v>
      </c>
      <c r="S12" s="78">
        <v>23456</v>
      </c>
      <c r="T12" s="83">
        <v>24496</v>
      </c>
      <c r="U12" s="80">
        <v>25536</v>
      </c>
      <c r="V12" s="100">
        <v>26576</v>
      </c>
      <c r="X12">
        <f ca="1">INDEX(INDIRECT($W$5),$Z$4,8)</f>
        <v>18256</v>
      </c>
      <c r="AB12">
        <f ca="1">INDEX(INDIRECT($AA$5),8,$AD$4)</f>
        <v>20336</v>
      </c>
    </row>
    <row r="13" spans="1:52" x14ac:dyDescent="0.25">
      <c r="A13" s="26">
        <v>8</v>
      </c>
      <c r="B13" s="87">
        <v>21376</v>
      </c>
      <c r="C13" s="83">
        <v>21376</v>
      </c>
      <c r="D13" s="83">
        <v>21376</v>
      </c>
      <c r="E13" s="83">
        <v>21376</v>
      </c>
      <c r="F13" s="83">
        <v>21376</v>
      </c>
      <c r="G13" s="83">
        <v>21376</v>
      </c>
      <c r="H13" s="83">
        <v>21376</v>
      </c>
      <c r="I13" s="83">
        <v>21376</v>
      </c>
      <c r="J13" s="106">
        <v>21376</v>
      </c>
      <c r="K13" s="83">
        <v>21376</v>
      </c>
      <c r="L13" s="83">
        <v>21376</v>
      </c>
      <c r="M13" s="83">
        <v>21376</v>
      </c>
      <c r="N13" s="83">
        <v>21376</v>
      </c>
      <c r="O13" s="81">
        <v>22416</v>
      </c>
      <c r="P13" s="81">
        <v>22416</v>
      </c>
      <c r="Q13" s="82">
        <v>23456</v>
      </c>
      <c r="R13" s="82">
        <v>23456</v>
      </c>
      <c r="S13" s="78">
        <v>24496</v>
      </c>
      <c r="T13" s="83">
        <v>25536</v>
      </c>
      <c r="U13" s="80">
        <v>26576</v>
      </c>
      <c r="V13" s="100">
        <v>27616</v>
      </c>
      <c r="X13">
        <f ca="1">INDEX(INDIRECT($W$5),$Z$4,9)</f>
        <v>18256</v>
      </c>
      <c r="AB13">
        <f ca="1">INDEX(INDIRECT($AA$5),9,$AD$4)</f>
        <v>21376</v>
      </c>
    </row>
    <row r="14" spans="1:52" x14ac:dyDescent="0.25">
      <c r="A14" s="26">
        <v>9</v>
      </c>
      <c r="B14" s="87">
        <v>22416</v>
      </c>
      <c r="C14" s="83">
        <v>22416</v>
      </c>
      <c r="D14" s="83">
        <v>22416</v>
      </c>
      <c r="E14" s="83">
        <v>22416</v>
      </c>
      <c r="F14" s="83">
        <v>22416</v>
      </c>
      <c r="G14" s="83">
        <v>22416</v>
      </c>
      <c r="H14" s="83">
        <v>22416</v>
      </c>
      <c r="I14" s="83">
        <v>22416</v>
      </c>
      <c r="J14" s="83">
        <v>22416</v>
      </c>
      <c r="K14" s="106">
        <v>22416</v>
      </c>
      <c r="L14" s="83">
        <v>22416</v>
      </c>
      <c r="M14" s="83">
        <v>22416</v>
      </c>
      <c r="N14" s="83">
        <v>22416</v>
      </c>
      <c r="O14" s="81">
        <v>23456</v>
      </c>
      <c r="P14" s="81">
        <v>23456</v>
      </c>
      <c r="Q14" s="82">
        <v>24496</v>
      </c>
      <c r="R14" s="82">
        <v>24496</v>
      </c>
      <c r="S14" s="78">
        <v>25536</v>
      </c>
      <c r="T14" s="83">
        <v>26576</v>
      </c>
      <c r="U14" s="80">
        <v>27616</v>
      </c>
      <c r="V14" s="100">
        <v>28656</v>
      </c>
      <c r="X14">
        <f ca="1">INDEX(INDIRECT($W$5),$Z$4,10)</f>
        <v>18256</v>
      </c>
      <c r="AB14">
        <f ca="1">INDEX(INDIRECT($AA$5),10,$AD$4)</f>
        <v>22416</v>
      </c>
    </row>
    <row r="15" spans="1:52" x14ac:dyDescent="0.25">
      <c r="A15" s="26">
        <v>10</v>
      </c>
      <c r="B15" s="87">
        <v>23456</v>
      </c>
      <c r="C15" s="83">
        <v>23456</v>
      </c>
      <c r="D15" s="83">
        <v>23456</v>
      </c>
      <c r="E15" s="83">
        <v>23456</v>
      </c>
      <c r="F15" s="83">
        <v>23456</v>
      </c>
      <c r="G15" s="83">
        <v>23456</v>
      </c>
      <c r="H15" s="83">
        <v>23456</v>
      </c>
      <c r="I15" s="83">
        <v>23456</v>
      </c>
      <c r="J15" s="83">
        <v>23456</v>
      </c>
      <c r="K15" s="83">
        <v>23456</v>
      </c>
      <c r="L15" s="106">
        <v>23456</v>
      </c>
      <c r="M15" s="83">
        <v>23456</v>
      </c>
      <c r="N15" s="83">
        <v>23456</v>
      </c>
      <c r="O15" s="81">
        <v>24496</v>
      </c>
      <c r="P15" s="81">
        <v>24496</v>
      </c>
      <c r="Q15" s="82">
        <v>25536</v>
      </c>
      <c r="R15" s="82">
        <v>25536</v>
      </c>
      <c r="S15" s="78">
        <v>26576</v>
      </c>
      <c r="T15" s="83">
        <v>27616</v>
      </c>
      <c r="U15" s="80">
        <v>28656</v>
      </c>
      <c r="V15" s="100">
        <v>29696</v>
      </c>
      <c r="X15">
        <f ca="1">INDEX(INDIRECT($W$5),$Z$4,11)</f>
        <v>18256</v>
      </c>
      <c r="AB15">
        <f ca="1">INDEX(INDIRECT($AA$5),11,$AD$4)</f>
        <v>23456</v>
      </c>
    </row>
    <row r="16" spans="1:52" x14ac:dyDescent="0.25">
      <c r="A16" s="26">
        <v>11</v>
      </c>
      <c r="B16" s="87">
        <v>24496</v>
      </c>
      <c r="C16" s="83">
        <v>24496</v>
      </c>
      <c r="D16" s="83">
        <v>24496</v>
      </c>
      <c r="E16" s="83">
        <v>24496</v>
      </c>
      <c r="F16" s="83">
        <v>24496</v>
      </c>
      <c r="G16" s="83">
        <v>24496</v>
      </c>
      <c r="H16" s="83">
        <v>24496</v>
      </c>
      <c r="I16" s="83">
        <v>24496</v>
      </c>
      <c r="J16" s="83">
        <v>24496</v>
      </c>
      <c r="K16" s="83">
        <v>24496</v>
      </c>
      <c r="L16" s="83">
        <v>24496</v>
      </c>
      <c r="M16" s="106">
        <v>24496</v>
      </c>
      <c r="N16" s="83">
        <v>24496</v>
      </c>
      <c r="O16" s="81">
        <v>25536</v>
      </c>
      <c r="P16" s="81">
        <v>25536</v>
      </c>
      <c r="Q16" s="82">
        <v>26576</v>
      </c>
      <c r="R16" s="82">
        <v>26576</v>
      </c>
      <c r="S16" s="78">
        <v>27616</v>
      </c>
      <c r="T16" s="83">
        <v>28656</v>
      </c>
      <c r="U16" s="80">
        <v>29696</v>
      </c>
      <c r="V16" s="100">
        <v>30736</v>
      </c>
      <c r="X16">
        <f ca="1">INDEX(INDIRECT($W$5),$Z$4,12)</f>
        <v>18256</v>
      </c>
      <c r="AB16">
        <f ca="1">INDEX(INDIRECT($AA$5),12,$AD$4)</f>
        <v>24496</v>
      </c>
    </row>
    <row r="17" spans="1:28" x14ac:dyDescent="0.25">
      <c r="A17" s="26">
        <v>12</v>
      </c>
      <c r="B17" s="87">
        <v>25536</v>
      </c>
      <c r="C17" s="83">
        <v>25536</v>
      </c>
      <c r="D17" s="83">
        <v>25536</v>
      </c>
      <c r="E17" s="83">
        <v>25536</v>
      </c>
      <c r="F17" s="83">
        <v>25536</v>
      </c>
      <c r="G17" s="83">
        <v>25536</v>
      </c>
      <c r="H17" s="83">
        <v>25536</v>
      </c>
      <c r="I17" s="83">
        <v>25536</v>
      </c>
      <c r="J17" s="83">
        <v>25536</v>
      </c>
      <c r="K17" s="83">
        <v>25536</v>
      </c>
      <c r="L17" s="83">
        <v>25536</v>
      </c>
      <c r="M17" s="83">
        <v>25536</v>
      </c>
      <c r="N17" s="106">
        <v>25536</v>
      </c>
      <c r="O17" s="81">
        <v>26576</v>
      </c>
      <c r="P17" s="81">
        <v>26576</v>
      </c>
      <c r="Q17" s="82">
        <v>27616</v>
      </c>
      <c r="R17" s="82">
        <v>27616</v>
      </c>
      <c r="S17" s="78">
        <v>28656</v>
      </c>
      <c r="T17" s="83">
        <v>29696</v>
      </c>
      <c r="U17" s="80">
        <v>30736</v>
      </c>
      <c r="V17" s="100">
        <v>31776</v>
      </c>
      <c r="X17">
        <f ca="1">INDEX(INDIRECT($W$5),$Z$4,13)</f>
        <v>18256</v>
      </c>
      <c r="AB17">
        <f ca="1">INDEX(INDIRECT($AA$5),13,$AD$4)</f>
        <v>25536</v>
      </c>
    </row>
    <row r="18" spans="1:28" x14ac:dyDescent="0.25">
      <c r="A18" s="26">
        <v>13</v>
      </c>
      <c r="B18" s="87">
        <v>26576</v>
      </c>
      <c r="C18" s="83">
        <v>26576</v>
      </c>
      <c r="D18" s="83">
        <v>26576</v>
      </c>
      <c r="E18" s="83">
        <v>26576</v>
      </c>
      <c r="F18" s="83">
        <v>26576</v>
      </c>
      <c r="G18" s="83">
        <v>26576</v>
      </c>
      <c r="H18" s="83">
        <v>26576</v>
      </c>
      <c r="I18" s="83">
        <v>26576</v>
      </c>
      <c r="J18" s="83">
        <v>26576</v>
      </c>
      <c r="K18" s="83">
        <v>26576</v>
      </c>
      <c r="L18" s="83">
        <v>26576</v>
      </c>
      <c r="M18" s="83">
        <v>26576</v>
      </c>
      <c r="N18" s="83">
        <v>26576</v>
      </c>
      <c r="O18" s="106">
        <v>27616</v>
      </c>
      <c r="P18" s="81">
        <v>27616</v>
      </c>
      <c r="Q18" s="82">
        <v>28656</v>
      </c>
      <c r="R18" s="82">
        <v>28656</v>
      </c>
      <c r="S18" s="78">
        <v>29696</v>
      </c>
      <c r="T18" s="83">
        <v>30736</v>
      </c>
      <c r="U18" s="80">
        <v>31776</v>
      </c>
      <c r="V18" s="100">
        <v>32816</v>
      </c>
      <c r="X18">
        <f ca="1">INDEX(INDIRECT($W$5),$Z$4,14)</f>
        <v>18256</v>
      </c>
      <c r="AB18">
        <f ca="1">INDEX(INDIRECT($AA$5),14,$AD$4)</f>
        <v>26576</v>
      </c>
    </row>
    <row r="19" spans="1:28" x14ac:dyDescent="0.25">
      <c r="A19" s="26">
        <v>14</v>
      </c>
      <c r="B19" s="87">
        <v>27616</v>
      </c>
      <c r="C19" s="83">
        <v>27616</v>
      </c>
      <c r="D19" s="83">
        <v>27616</v>
      </c>
      <c r="E19" s="83">
        <v>27616</v>
      </c>
      <c r="F19" s="83">
        <v>27616</v>
      </c>
      <c r="G19" s="83">
        <v>27616</v>
      </c>
      <c r="H19" s="83">
        <v>27616</v>
      </c>
      <c r="I19" s="83">
        <v>27616</v>
      </c>
      <c r="J19" s="83">
        <v>27616</v>
      </c>
      <c r="K19" s="83">
        <v>27616</v>
      </c>
      <c r="L19" s="83">
        <v>27616</v>
      </c>
      <c r="M19" s="83">
        <v>27616</v>
      </c>
      <c r="N19" s="83">
        <v>27616</v>
      </c>
      <c r="O19" s="81">
        <v>28656</v>
      </c>
      <c r="P19" s="106">
        <v>28656</v>
      </c>
      <c r="Q19" s="82">
        <v>29696</v>
      </c>
      <c r="R19" s="82">
        <v>29696</v>
      </c>
      <c r="S19" s="78">
        <v>30736</v>
      </c>
      <c r="T19" s="83">
        <v>31776</v>
      </c>
      <c r="U19" s="80">
        <v>32816</v>
      </c>
      <c r="V19" s="100">
        <v>33856</v>
      </c>
      <c r="X19">
        <f ca="1">INDEX(INDIRECT($W$5),$Z$4,15)</f>
        <v>18256</v>
      </c>
      <c r="AB19">
        <f ca="1">INDEX(INDIRECT($AA$5),15,$AD$4)</f>
        <v>27616</v>
      </c>
    </row>
    <row r="20" spans="1:28" x14ac:dyDescent="0.25">
      <c r="A20" s="26">
        <v>15</v>
      </c>
      <c r="B20" s="87">
        <v>28656</v>
      </c>
      <c r="C20" s="83">
        <v>28656</v>
      </c>
      <c r="D20" s="83">
        <v>28656</v>
      </c>
      <c r="E20" s="83">
        <v>28656</v>
      </c>
      <c r="F20" s="83">
        <v>28656</v>
      </c>
      <c r="G20" s="83">
        <v>28656</v>
      </c>
      <c r="H20" s="83">
        <v>28656</v>
      </c>
      <c r="I20" s="83">
        <v>28656</v>
      </c>
      <c r="J20" s="83">
        <v>28656</v>
      </c>
      <c r="K20" s="83">
        <v>28656</v>
      </c>
      <c r="L20" s="83">
        <v>28656</v>
      </c>
      <c r="M20" s="83">
        <v>28656</v>
      </c>
      <c r="N20" s="83">
        <v>28656</v>
      </c>
      <c r="O20" s="81">
        <v>29696</v>
      </c>
      <c r="P20" s="81">
        <v>29696</v>
      </c>
      <c r="Q20" s="106">
        <v>30736</v>
      </c>
      <c r="R20" s="82">
        <v>30736</v>
      </c>
      <c r="S20" s="78">
        <v>31776</v>
      </c>
      <c r="T20" s="83">
        <v>32816</v>
      </c>
      <c r="U20" s="80">
        <v>33856</v>
      </c>
      <c r="V20" s="100">
        <v>34896</v>
      </c>
      <c r="X20">
        <f ca="1">INDEX(INDIRECT($W$5),$Z$4,16)</f>
        <v>18256</v>
      </c>
      <c r="AB20">
        <f ca="1">INDEX(INDIRECT($AA$5),16,$AD$4)</f>
        <v>28656</v>
      </c>
    </row>
    <row r="21" spans="1:28" x14ac:dyDescent="0.25">
      <c r="A21" s="26">
        <v>16</v>
      </c>
      <c r="B21" s="87">
        <v>29696</v>
      </c>
      <c r="C21" s="83">
        <v>29696</v>
      </c>
      <c r="D21" s="83">
        <v>29696</v>
      </c>
      <c r="E21" s="83">
        <v>29696</v>
      </c>
      <c r="F21" s="83">
        <v>29696</v>
      </c>
      <c r="G21" s="83">
        <v>29696</v>
      </c>
      <c r="H21" s="83">
        <v>29696</v>
      </c>
      <c r="I21" s="83">
        <v>29696</v>
      </c>
      <c r="J21" s="83">
        <v>29696</v>
      </c>
      <c r="K21" s="83">
        <v>29696</v>
      </c>
      <c r="L21" s="83">
        <v>29696</v>
      </c>
      <c r="M21" s="83">
        <v>29696</v>
      </c>
      <c r="N21" s="83">
        <v>29696</v>
      </c>
      <c r="O21" s="81">
        <v>30736</v>
      </c>
      <c r="P21" s="81">
        <v>30736</v>
      </c>
      <c r="Q21" s="82">
        <v>31776</v>
      </c>
      <c r="R21" s="106">
        <v>31776</v>
      </c>
      <c r="S21" s="78">
        <v>32816</v>
      </c>
      <c r="T21" s="83">
        <v>33856</v>
      </c>
      <c r="U21" s="80">
        <v>34896</v>
      </c>
      <c r="V21" s="100">
        <v>35936</v>
      </c>
      <c r="X21">
        <f ca="1">INDEX(INDIRECT($W$5),$Z$4,17)</f>
        <v>18256</v>
      </c>
      <c r="AB21">
        <f ca="1">INDEX(INDIRECT($AA$5),17,$AD$4)</f>
        <v>29696</v>
      </c>
    </row>
    <row r="22" spans="1:28" x14ac:dyDescent="0.25">
      <c r="A22" s="26">
        <v>17</v>
      </c>
      <c r="B22" s="87">
        <v>30736</v>
      </c>
      <c r="C22" s="83">
        <v>30736</v>
      </c>
      <c r="D22" s="83">
        <v>30736</v>
      </c>
      <c r="E22" s="83">
        <v>30736</v>
      </c>
      <c r="F22" s="83">
        <v>30736</v>
      </c>
      <c r="G22" s="83">
        <v>30736</v>
      </c>
      <c r="H22" s="83">
        <v>30736</v>
      </c>
      <c r="I22" s="83">
        <v>30736</v>
      </c>
      <c r="J22" s="83">
        <v>30736</v>
      </c>
      <c r="K22" s="83">
        <v>30736</v>
      </c>
      <c r="L22" s="83">
        <v>30736</v>
      </c>
      <c r="M22" s="83">
        <v>30736</v>
      </c>
      <c r="N22" s="83">
        <v>30736</v>
      </c>
      <c r="O22" s="81">
        <v>31776</v>
      </c>
      <c r="P22" s="81">
        <v>31776</v>
      </c>
      <c r="Q22" s="82">
        <v>32816</v>
      </c>
      <c r="R22" s="82">
        <v>32816</v>
      </c>
      <c r="S22" s="106">
        <v>33856</v>
      </c>
      <c r="T22" s="83">
        <v>34896</v>
      </c>
      <c r="U22" s="80">
        <v>35936</v>
      </c>
      <c r="V22" s="100">
        <v>36976</v>
      </c>
      <c r="X22">
        <f ca="1">INDEX(INDIRECT($W$5),$Z$4,18)</f>
        <v>18768</v>
      </c>
      <c r="AB22">
        <f ca="1">INDEX(INDIRECT($AA$5),18,$AD$4)</f>
        <v>30736</v>
      </c>
    </row>
    <row r="23" spans="1:28" x14ac:dyDescent="0.25">
      <c r="A23" s="26">
        <v>18</v>
      </c>
      <c r="B23" s="87">
        <v>31776</v>
      </c>
      <c r="C23" s="83">
        <v>31776</v>
      </c>
      <c r="D23" s="83">
        <v>31776</v>
      </c>
      <c r="E23" s="83">
        <v>31776</v>
      </c>
      <c r="F23" s="83">
        <v>31776</v>
      </c>
      <c r="G23" s="83">
        <v>31776</v>
      </c>
      <c r="H23" s="83">
        <v>31776</v>
      </c>
      <c r="I23" s="83">
        <v>31776</v>
      </c>
      <c r="J23" s="83">
        <v>31776</v>
      </c>
      <c r="K23" s="83">
        <v>31776</v>
      </c>
      <c r="L23" s="83">
        <v>31776</v>
      </c>
      <c r="M23" s="83">
        <v>31776</v>
      </c>
      <c r="N23" s="83">
        <v>31776</v>
      </c>
      <c r="O23" s="81">
        <v>32816</v>
      </c>
      <c r="P23" s="81">
        <v>32816</v>
      </c>
      <c r="Q23" s="82">
        <v>33856</v>
      </c>
      <c r="R23" s="82">
        <v>33856</v>
      </c>
      <c r="S23" s="78">
        <v>34896</v>
      </c>
      <c r="T23" s="106">
        <v>35936</v>
      </c>
      <c r="U23" s="80">
        <v>36976</v>
      </c>
      <c r="V23" s="100">
        <v>38016</v>
      </c>
      <c r="X23">
        <f ca="1">INDEX(INDIRECT($W$5),$Z$4,19)</f>
        <v>19296</v>
      </c>
      <c r="AB23">
        <f ca="1">INDEX(INDIRECT($AA$5),19,$AD$4)</f>
        <v>31776</v>
      </c>
    </row>
    <row r="24" spans="1:28" x14ac:dyDescent="0.25">
      <c r="A24" s="26">
        <v>19</v>
      </c>
      <c r="B24" s="87">
        <v>32816</v>
      </c>
      <c r="C24" s="83">
        <v>32816</v>
      </c>
      <c r="D24" s="83">
        <v>32816</v>
      </c>
      <c r="E24" s="83">
        <v>32816</v>
      </c>
      <c r="F24" s="83">
        <v>32816</v>
      </c>
      <c r="G24" s="83">
        <v>32816</v>
      </c>
      <c r="H24" s="83">
        <v>32816</v>
      </c>
      <c r="I24" s="83">
        <v>32816</v>
      </c>
      <c r="J24" s="83">
        <v>32816</v>
      </c>
      <c r="K24" s="83">
        <v>32816</v>
      </c>
      <c r="L24" s="83">
        <v>32816</v>
      </c>
      <c r="M24" s="83">
        <v>32816</v>
      </c>
      <c r="N24" s="83">
        <v>32816</v>
      </c>
      <c r="O24" s="81">
        <v>33856</v>
      </c>
      <c r="P24" s="81">
        <v>33856</v>
      </c>
      <c r="Q24" s="82">
        <v>34896</v>
      </c>
      <c r="R24" s="82">
        <v>34896</v>
      </c>
      <c r="S24" s="78">
        <v>35936</v>
      </c>
      <c r="T24" s="83">
        <v>36976</v>
      </c>
      <c r="U24" s="106">
        <v>38016</v>
      </c>
      <c r="V24" s="100">
        <v>39056</v>
      </c>
      <c r="X24">
        <f ca="1">INDEX(INDIRECT($W$5),$Z$4,20)</f>
        <v>20336</v>
      </c>
      <c r="AB24">
        <f ca="1">INDEX(INDIRECT($AA$5),20,$AD$4)</f>
        <v>32816</v>
      </c>
    </row>
    <row r="25" spans="1:28" x14ac:dyDescent="0.25">
      <c r="A25" s="26">
        <v>20</v>
      </c>
      <c r="B25" s="88">
        <v>33856</v>
      </c>
      <c r="C25" s="89">
        <v>33856</v>
      </c>
      <c r="D25" s="89">
        <v>33856</v>
      </c>
      <c r="E25" s="89">
        <v>33856</v>
      </c>
      <c r="F25" s="89">
        <v>33856</v>
      </c>
      <c r="G25" s="89">
        <v>33856</v>
      </c>
      <c r="H25" s="89">
        <v>33856</v>
      </c>
      <c r="I25" s="89">
        <v>33856</v>
      </c>
      <c r="J25" s="89">
        <v>33856</v>
      </c>
      <c r="K25" s="89">
        <v>33856</v>
      </c>
      <c r="L25" s="89">
        <v>33856</v>
      </c>
      <c r="M25" s="89">
        <v>33856</v>
      </c>
      <c r="N25" s="89">
        <v>33856</v>
      </c>
      <c r="O25" s="90">
        <v>34896</v>
      </c>
      <c r="P25" s="90">
        <v>34896</v>
      </c>
      <c r="Q25" s="91">
        <v>35936</v>
      </c>
      <c r="R25" s="91">
        <v>35936</v>
      </c>
      <c r="S25" s="92">
        <v>36976</v>
      </c>
      <c r="T25" s="89">
        <v>38016</v>
      </c>
      <c r="U25" s="99">
        <v>39056</v>
      </c>
      <c r="V25" s="107">
        <v>40096</v>
      </c>
      <c r="X25">
        <f ca="1">INDEX(INDIRECT($W$5),$Z$4,21)</f>
        <v>21376</v>
      </c>
      <c r="AB25">
        <f ca="1">INDEX(INDIRECT($AA$5),21,$AD$4)</f>
        <v>33856</v>
      </c>
    </row>
    <row r="27" spans="1:28" x14ac:dyDescent="0.25">
      <c r="A27" s="38" t="s">
        <v>57</v>
      </c>
      <c r="B27" s="26">
        <v>0</v>
      </c>
      <c r="C27" s="26">
        <v>1</v>
      </c>
      <c r="D27" s="26">
        <v>2</v>
      </c>
      <c r="E27" s="26">
        <v>3</v>
      </c>
      <c r="F27" s="26">
        <v>4</v>
      </c>
      <c r="G27" s="26">
        <v>5</v>
      </c>
      <c r="H27" s="26">
        <v>6</v>
      </c>
      <c r="I27" s="26">
        <v>7</v>
      </c>
      <c r="J27" s="26">
        <v>8</v>
      </c>
      <c r="K27" s="26">
        <v>9</v>
      </c>
      <c r="L27" s="26">
        <v>10</v>
      </c>
      <c r="M27" s="26">
        <v>11</v>
      </c>
      <c r="N27" s="26">
        <v>12</v>
      </c>
      <c r="O27" s="26">
        <v>13</v>
      </c>
      <c r="P27" s="26">
        <v>14</v>
      </c>
      <c r="Q27" s="26">
        <v>15</v>
      </c>
      <c r="R27" s="26">
        <v>16</v>
      </c>
      <c r="S27" s="26">
        <v>17</v>
      </c>
      <c r="T27" s="26">
        <v>18</v>
      </c>
      <c r="U27" s="26">
        <v>19</v>
      </c>
      <c r="V27" s="26">
        <v>20</v>
      </c>
    </row>
    <row r="28" spans="1:28" x14ac:dyDescent="0.25">
      <c r="A28" s="26">
        <v>0</v>
      </c>
      <c r="B28" s="40">
        <v>2</v>
      </c>
      <c r="C28" s="29">
        <v>2</v>
      </c>
      <c r="D28" s="29">
        <v>2</v>
      </c>
      <c r="E28" s="29">
        <v>2</v>
      </c>
      <c r="F28" s="29">
        <v>2</v>
      </c>
      <c r="G28" s="29">
        <v>2</v>
      </c>
      <c r="H28" s="29">
        <v>2</v>
      </c>
      <c r="I28" s="29">
        <v>2</v>
      </c>
      <c r="J28" s="29">
        <v>2</v>
      </c>
      <c r="K28" s="29">
        <v>2</v>
      </c>
      <c r="L28" s="29">
        <v>2</v>
      </c>
      <c r="M28" s="29">
        <v>2</v>
      </c>
      <c r="N28" s="29">
        <v>2</v>
      </c>
      <c r="O28" s="29">
        <v>2</v>
      </c>
      <c r="P28" s="29">
        <v>2</v>
      </c>
      <c r="Q28" s="29">
        <v>2</v>
      </c>
      <c r="R28" s="101">
        <v>2</v>
      </c>
      <c r="S28" s="101">
        <v>2</v>
      </c>
      <c r="T28" s="101">
        <v>2</v>
      </c>
      <c r="U28" s="101">
        <v>2</v>
      </c>
      <c r="V28" s="102">
        <v>2</v>
      </c>
    </row>
    <row r="29" spans="1:28" x14ac:dyDescent="0.25">
      <c r="A29" s="26">
        <v>1</v>
      </c>
      <c r="B29" s="41">
        <v>2</v>
      </c>
      <c r="C29" s="31">
        <v>2</v>
      </c>
      <c r="D29" s="31">
        <v>2</v>
      </c>
      <c r="E29" s="31">
        <v>2</v>
      </c>
      <c r="F29" s="31">
        <v>2</v>
      </c>
      <c r="G29" s="31">
        <v>2</v>
      </c>
      <c r="H29" s="31">
        <v>2</v>
      </c>
      <c r="I29" s="31">
        <v>2</v>
      </c>
      <c r="J29" s="31">
        <v>2</v>
      </c>
      <c r="K29" s="31">
        <v>2</v>
      </c>
      <c r="L29" s="31">
        <v>2</v>
      </c>
      <c r="M29" s="31">
        <v>2</v>
      </c>
      <c r="N29" s="31">
        <v>2</v>
      </c>
      <c r="O29" s="31">
        <v>2</v>
      </c>
      <c r="P29" s="31">
        <v>2</v>
      </c>
      <c r="Q29" s="31">
        <v>2</v>
      </c>
      <c r="R29" s="76">
        <v>2</v>
      </c>
      <c r="S29" s="76">
        <v>2</v>
      </c>
      <c r="T29" s="76">
        <v>2</v>
      </c>
      <c r="U29" s="76">
        <v>2</v>
      </c>
      <c r="V29" s="103">
        <v>2</v>
      </c>
    </row>
    <row r="30" spans="1:28" x14ac:dyDescent="0.25">
      <c r="A30" s="26">
        <v>2</v>
      </c>
      <c r="B30" s="41">
        <v>4</v>
      </c>
      <c r="C30" s="31">
        <v>4</v>
      </c>
      <c r="D30" s="31">
        <v>4</v>
      </c>
      <c r="E30" s="31">
        <v>4</v>
      </c>
      <c r="F30" s="31">
        <v>2</v>
      </c>
      <c r="G30" s="31">
        <v>2</v>
      </c>
      <c r="H30" s="31">
        <v>2</v>
      </c>
      <c r="I30" s="31">
        <v>2</v>
      </c>
      <c r="J30" s="31">
        <v>2</v>
      </c>
      <c r="K30" s="31">
        <v>2</v>
      </c>
      <c r="L30" s="31">
        <v>2</v>
      </c>
      <c r="M30" s="31">
        <v>2</v>
      </c>
      <c r="N30" s="31">
        <v>2</v>
      </c>
      <c r="O30" s="31">
        <v>2</v>
      </c>
      <c r="P30" s="31">
        <v>2</v>
      </c>
      <c r="Q30" s="31">
        <v>2</v>
      </c>
      <c r="R30" s="76">
        <v>2</v>
      </c>
      <c r="S30" s="76">
        <v>2</v>
      </c>
      <c r="T30" s="76">
        <v>2</v>
      </c>
      <c r="U30" s="76">
        <v>2</v>
      </c>
      <c r="V30" s="103">
        <v>2</v>
      </c>
    </row>
    <row r="31" spans="1:28" x14ac:dyDescent="0.25">
      <c r="A31" s="26">
        <v>3</v>
      </c>
      <c r="B31" s="41">
        <v>4</v>
      </c>
      <c r="C31" s="31">
        <v>4</v>
      </c>
      <c r="D31" s="31">
        <v>4</v>
      </c>
      <c r="E31" s="31">
        <v>4</v>
      </c>
      <c r="F31" s="31">
        <v>2</v>
      </c>
      <c r="G31" s="31">
        <v>2</v>
      </c>
      <c r="H31" s="31">
        <v>2</v>
      </c>
      <c r="I31" s="31">
        <v>2</v>
      </c>
      <c r="J31" s="31">
        <v>2</v>
      </c>
      <c r="K31" s="31">
        <v>2</v>
      </c>
      <c r="L31" s="31">
        <v>2</v>
      </c>
      <c r="M31" s="31">
        <v>2</v>
      </c>
      <c r="N31" s="31">
        <v>2</v>
      </c>
      <c r="O31" s="31">
        <v>2</v>
      </c>
      <c r="P31" s="31">
        <v>2</v>
      </c>
      <c r="Q31" s="31">
        <v>2</v>
      </c>
      <c r="R31" s="76">
        <v>2</v>
      </c>
      <c r="S31" s="76">
        <v>2</v>
      </c>
      <c r="T31" s="76">
        <v>2</v>
      </c>
      <c r="U31" s="76">
        <v>2</v>
      </c>
      <c r="V31" s="103">
        <v>2</v>
      </c>
    </row>
    <row r="32" spans="1:28" x14ac:dyDescent="0.25">
      <c r="A32" s="26">
        <v>4</v>
      </c>
      <c r="B32" s="41">
        <v>4</v>
      </c>
      <c r="C32" s="31">
        <v>4</v>
      </c>
      <c r="D32" s="31">
        <v>4</v>
      </c>
      <c r="E32" s="31">
        <v>4</v>
      </c>
      <c r="F32" s="31">
        <v>3</v>
      </c>
      <c r="G32" s="31">
        <v>3</v>
      </c>
      <c r="H32" s="31">
        <v>3</v>
      </c>
      <c r="I32" s="31">
        <v>3</v>
      </c>
      <c r="J32" s="31">
        <v>3</v>
      </c>
      <c r="K32" s="31">
        <v>3</v>
      </c>
      <c r="L32" s="31">
        <v>3</v>
      </c>
      <c r="M32" s="31">
        <v>3</v>
      </c>
      <c r="N32" s="31">
        <v>3</v>
      </c>
      <c r="O32" s="31">
        <v>3</v>
      </c>
      <c r="P32" s="31">
        <v>3</v>
      </c>
      <c r="Q32" s="31">
        <v>3</v>
      </c>
      <c r="R32" s="76">
        <v>2</v>
      </c>
      <c r="S32" s="76">
        <v>2</v>
      </c>
      <c r="T32" s="76">
        <v>2</v>
      </c>
      <c r="U32" s="76">
        <v>2</v>
      </c>
      <c r="V32" s="103">
        <v>2</v>
      </c>
    </row>
    <row r="33" spans="1:22" x14ac:dyDescent="0.25">
      <c r="A33" s="26">
        <v>5</v>
      </c>
      <c r="B33" s="41">
        <v>4</v>
      </c>
      <c r="C33" s="31">
        <v>4</v>
      </c>
      <c r="D33" s="31">
        <v>4</v>
      </c>
      <c r="E33" s="31">
        <v>4</v>
      </c>
      <c r="F33" s="31">
        <v>4</v>
      </c>
      <c r="G33" s="31">
        <v>4</v>
      </c>
      <c r="H33" s="31">
        <v>4</v>
      </c>
      <c r="I33" s="31">
        <v>4</v>
      </c>
      <c r="J33" s="31">
        <v>4</v>
      </c>
      <c r="K33" s="31">
        <v>4</v>
      </c>
      <c r="L33" s="31">
        <v>4</v>
      </c>
      <c r="M33" s="31">
        <v>4</v>
      </c>
      <c r="N33" s="31">
        <v>4</v>
      </c>
      <c r="O33" s="31">
        <v>4</v>
      </c>
      <c r="P33" s="31">
        <v>3</v>
      </c>
      <c r="Q33" s="31">
        <v>3</v>
      </c>
      <c r="R33" s="76">
        <v>2</v>
      </c>
      <c r="S33" s="76">
        <v>2</v>
      </c>
      <c r="T33" s="76">
        <v>2</v>
      </c>
      <c r="U33" s="76">
        <v>2</v>
      </c>
      <c r="V33" s="103">
        <v>2</v>
      </c>
    </row>
    <row r="34" spans="1:22" x14ac:dyDescent="0.25">
      <c r="A34" s="26">
        <v>6</v>
      </c>
      <c r="B34" s="41">
        <v>4</v>
      </c>
      <c r="C34" s="31">
        <v>4</v>
      </c>
      <c r="D34" s="31">
        <v>4</v>
      </c>
      <c r="E34" s="31">
        <v>4</v>
      </c>
      <c r="F34" s="31">
        <v>5</v>
      </c>
      <c r="G34" s="31">
        <v>5</v>
      </c>
      <c r="H34" s="31">
        <v>5</v>
      </c>
      <c r="I34" s="31">
        <v>5</v>
      </c>
      <c r="J34" s="31">
        <v>5</v>
      </c>
      <c r="K34" s="31">
        <v>5</v>
      </c>
      <c r="L34" s="31">
        <v>5</v>
      </c>
      <c r="M34" s="31">
        <v>5</v>
      </c>
      <c r="N34" s="31">
        <v>4</v>
      </c>
      <c r="O34" s="31">
        <v>4</v>
      </c>
      <c r="P34" s="31">
        <v>3</v>
      </c>
      <c r="Q34" s="31">
        <v>3</v>
      </c>
      <c r="R34" s="76">
        <v>2</v>
      </c>
      <c r="S34" s="76">
        <v>2</v>
      </c>
      <c r="T34" s="76">
        <v>2</v>
      </c>
      <c r="U34" s="76">
        <v>2</v>
      </c>
      <c r="V34" s="103">
        <v>2</v>
      </c>
    </row>
    <row r="35" spans="1:22" x14ac:dyDescent="0.25">
      <c r="A35" s="26">
        <v>7</v>
      </c>
      <c r="B35" s="41">
        <v>4</v>
      </c>
      <c r="C35" s="31">
        <v>4</v>
      </c>
      <c r="D35" s="31">
        <v>4</v>
      </c>
      <c r="E35" s="31">
        <v>4</v>
      </c>
      <c r="F35" s="31">
        <v>5</v>
      </c>
      <c r="G35" s="31">
        <v>5</v>
      </c>
      <c r="H35" s="31">
        <v>5</v>
      </c>
      <c r="I35" s="31">
        <v>5</v>
      </c>
      <c r="J35" s="31">
        <v>5</v>
      </c>
      <c r="K35" s="31">
        <v>5</v>
      </c>
      <c r="L35" s="31">
        <v>5</v>
      </c>
      <c r="M35" s="31">
        <v>5</v>
      </c>
      <c r="N35" s="31">
        <v>4</v>
      </c>
      <c r="O35" s="31">
        <v>4</v>
      </c>
      <c r="P35" s="31">
        <v>3</v>
      </c>
      <c r="Q35" s="31">
        <v>3</v>
      </c>
      <c r="R35" s="76">
        <v>2</v>
      </c>
      <c r="S35" s="76">
        <v>2</v>
      </c>
      <c r="T35" s="76">
        <v>2</v>
      </c>
      <c r="U35" s="76">
        <v>2</v>
      </c>
      <c r="V35" s="103">
        <v>2</v>
      </c>
    </row>
    <row r="36" spans="1:22" x14ac:dyDescent="0.25">
      <c r="A36" s="26">
        <v>8</v>
      </c>
      <c r="B36" s="41">
        <v>4</v>
      </c>
      <c r="C36" s="31">
        <v>4</v>
      </c>
      <c r="D36" s="31">
        <v>4</v>
      </c>
      <c r="E36" s="31">
        <v>4</v>
      </c>
      <c r="F36" s="31">
        <v>5</v>
      </c>
      <c r="G36" s="31">
        <v>5</v>
      </c>
      <c r="H36" s="31">
        <v>5</v>
      </c>
      <c r="I36" s="31">
        <v>5</v>
      </c>
      <c r="J36" s="31">
        <v>5</v>
      </c>
      <c r="K36" s="31">
        <v>5</v>
      </c>
      <c r="L36" s="31">
        <v>5</v>
      </c>
      <c r="M36" s="31">
        <v>5</v>
      </c>
      <c r="N36" s="31">
        <v>4</v>
      </c>
      <c r="O36" s="31">
        <v>4</v>
      </c>
      <c r="P36" s="31">
        <v>3</v>
      </c>
      <c r="Q36" s="31">
        <v>3</v>
      </c>
      <c r="R36" s="76">
        <v>2</v>
      </c>
      <c r="S36" s="76">
        <v>2</v>
      </c>
      <c r="T36" s="76">
        <v>2</v>
      </c>
      <c r="U36" s="76">
        <v>2</v>
      </c>
      <c r="V36" s="103">
        <v>2</v>
      </c>
    </row>
    <row r="37" spans="1:22" x14ac:dyDescent="0.25">
      <c r="A37" s="26">
        <v>9</v>
      </c>
      <c r="B37" s="41">
        <v>4</v>
      </c>
      <c r="C37" s="31">
        <v>4</v>
      </c>
      <c r="D37" s="31">
        <v>4</v>
      </c>
      <c r="E37" s="31">
        <v>4</v>
      </c>
      <c r="F37" s="31">
        <v>5</v>
      </c>
      <c r="G37" s="31">
        <v>5</v>
      </c>
      <c r="H37" s="31">
        <v>5</v>
      </c>
      <c r="I37" s="31">
        <v>5</v>
      </c>
      <c r="J37" s="31">
        <v>5</v>
      </c>
      <c r="K37" s="31">
        <v>5</v>
      </c>
      <c r="L37" s="31">
        <v>5</v>
      </c>
      <c r="M37" s="31">
        <v>5</v>
      </c>
      <c r="N37" s="31">
        <v>4</v>
      </c>
      <c r="O37" s="31">
        <v>4</v>
      </c>
      <c r="P37" s="31">
        <v>3</v>
      </c>
      <c r="Q37" s="31">
        <v>3</v>
      </c>
      <c r="R37" s="76">
        <v>2</v>
      </c>
      <c r="S37" s="76">
        <v>2</v>
      </c>
      <c r="T37" s="76">
        <v>2</v>
      </c>
      <c r="U37" s="76">
        <v>2</v>
      </c>
      <c r="V37" s="103">
        <v>2</v>
      </c>
    </row>
    <row r="38" spans="1:22" x14ac:dyDescent="0.25">
      <c r="A38" s="26">
        <v>10</v>
      </c>
      <c r="B38" s="41">
        <v>4</v>
      </c>
      <c r="C38" s="31">
        <v>4</v>
      </c>
      <c r="D38" s="31">
        <v>4</v>
      </c>
      <c r="E38" s="31">
        <v>4</v>
      </c>
      <c r="F38" s="31">
        <v>5</v>
      </c>
      <c r="G38" s="31">
        <v>5</v>
      </c>
      <c r="H38" s="31">
        <v>5</v>
      </c>
      <c r="I38" s="31">
        <v>5</v>
      </c>
      <c r="J38" s="31">
        <v>5</v>
      </c>
      <c r="K38" s="31">
        <v>5</v>
      </c>
      <c r="L38" s="31">
        <v>5</v>
      </c>
      <c r="M38" s="31">
        <v>5</v>
      </c>
      <c r="N38" s="31">
        <v>4</v>
      </c>
      <c r="O38" s="31">
        <v>4</v>
      </c>
      <c r="P38" s="31">
        <v>3</v>
      </c>
      <c r="Q38" s="31">
        <v>3</v>
      </c>
      <c r="R38" s="76">
        <v>2</v>
      </c>
      <c r="S38" s="76">
        <v>2</v>
      </c>
      <c r="T38" s="76">
        <v>2</v>
      </c>
      <c r="U38" s="76">
        <v>2</v>
      </c>
      <c r="V38" s="103">
        <v>2</v>
      </c>
    </row>
    <row r="39" spans="1:22" x14ac:dyDescent="0.25">
      <c r="A39" s="26">
        <v>11</v>
      </c>
      <c r="B39" s="41">
        <v>4</v>
      </c>
      <c r="C39" s="31">
        <v>4</v>
      </c>
      <c r="D39" s="31">
        <v>4</v>
      </c>
      <c r="E39" s="31">
        <v>4</v>
      </c>
      <c r="F39" s="31">
        <v>5</v>
      </c>
      <c r="G39" s="31">
        <v>5</v>
      </c>
      <c r="H39" s="31">
        <v>5</v>
      </c>
      <c r="I39" s="31">
        <v>5</v>
      </c>
      <c r="J39" s="31">
        <v>5</v>
      </c>
      <c r="K39" s="31">
        <v>5</v>
      </c>
      <c r="L39" s="31">
        <v>5</v>
      </c>
      <c r="M39" s="31">
        <v>5</v>
      </c>
      <c r="N39" s="31">
        <v>4</v>
      </c>
      <c r="O39" s="31">
        <v>4</v>
      </c>
      <c r="P39" s="31">
        <v>3</v>
      </c>
      <c r="Q39" s="31">
        <v>3</v>
      </c>
      <c r="R39" s="76">
        <v>2</v>
      </c>
      <c r="S39" s="76">
        <v>2</v>
      </c>
      <c r="T39" s="76">
        <v>2</v>
      </c>
      <c r="U39" s="76">
        <v>2</v>
      </c>
      <c r="V39" s="103">
        <v>2</v>
      </c>
    </row>
    <row r="40" spans="1:22" x14ac:dyDescent="0.25">
      <c r="A40" s="26">
        <v>12</v>
      </c>
      <c r="B40" s="41">
        <v>4</v>
      </c>
      <c r="C40" s="31">
        <v>4</v>
      </c>
      <c r="D40" s="31">
        <v>4</v>
      </c>
      <c r="E40" s="31">
        <v>4</v>
      </c>
      <c r="F40" s="31">
        <v>5</v>
      </c>
      <c r="G40" s="31">
        <v>5</v>
      </c>
      <c r="H40" s="31">
        <v>5</v>
      </c>
      <c r="I40" s="31">
        <v>5</v>
      </c>
      <c r="J40" s="31">
        <v>5</v>
      </c>
      <c r="K40" s="31">
        <v>5</v>
      </c>
      <c r="L40" s="31">
        <v>5</v>
      </c>
      <c r="M40" s="31">
        <v>5</v>
      </c>
      <c r="N40" s="31">
        <v>4</v>
      </c>
      <c r="O40" s="31">
        <v>4</v>
      </c>
      <c r="P40" s="31">
        <v>3</v>
      </c>
      <c r="Q40" s="31">
        <v>3</v>
      </c>
      <c r="R40" s="76">
        <v>2</v>
      </c>
      <c r="S40" s="76">
        <v>2</v>
      </c>
      <c r="T40" s="76">
        <v>2</v>
      </c>
      <c r="U40" s="76">
        <v>2</v>
      </c>
      <c r="V40" s="103">
        <v>2</v>
      </c>
    </row>
    <row r="41" spans="1:22" x14ac:dyDescent="0.25">
      <c r="A41" s="26">
        <v>13</v>
      </c>
      <c r="B41" s="41">
        <v>4</v>
      </c>
      <c r="C41" s="31">
        <v>4</v>
      </c>
      <c r="D41" s="31">
        <v>4</v>
      </c>
      <c r="E41" s="31">
        <v>4</v>
      </c>
      <c r="F41" s="31">
        <v>5</v>
      </c>
      <c r="G41" s="31">
        <v>5</v>
      </c>
      <c r="H41" s="31">
        <v>5</v>
      </c>
      <c r="I41" s="31">
        <v>5</v>
      </c>
      <c r="J41" s="31">
        <v>5</v>
      </c>
      <c r="K41" s="31">
        <v>5</v>
      </c>
      <c r="L41" s="31">
        <v>5</v>
      </c>
      <c r="M41" s="31">
        <v>5</v>
      </c>
      <c r="N41" s="31">
        <v>4</v>
      </c>
      <c r="O41" s="31">
        <v>4</v>
      </c>
      <c r="P41" s="31">
        <v>3</v>
      </c>
      <c r="Q41" s="31">
        <v>3</v>
      </c>
      <c r="R41" s="76">
        <v>2</v>
      </c>
      <c r="S41" s="76">
        <v>2</v>
      </c>
      <c r="T41" s="76">
        <v>2</v>
      </c>
      <c r="U41" s="76">
        <v>2</v>
      </c>
      <c r="V41" s="103">
        <v>2</v>
      </c>
    </row>
    <row r="42" spans="1:22" x14ac:dyDescent="0.25">
      <c r="A42" s="26">
        <v>14</v>
      </c>
      <c r="B42" s="41">
        <v>4</v>
      </c>
      <c r="C42" s="31">
        <v>4</v>
      </c>
      <c r="D42" s="31">
        <v>4</v>
      </c>
      <c r="E42" s="31">
        <v>4</v>
      </c>
      <c r="F42" s="31">
        <v>5</v>
      </c>
      <c r="G42" s="31">
        <v>5</v>
      </c>
      <c r="H42" s="31">
        <v>5</v>
      </c>
      <c r="I42" s="31">
        <v>5</v>
      </c>
      <c r="J42" s="31">
        <v>5</v>
      </c>
      <c r="K42" s="31">
        <v>5</v>
      </c>
      <c r="L42" s="31">
        <v>5</v>
      </c>
      <c r="M42" s="31">
        <v>5</v>
      </c>
      <c r="N42" s="31">
        <v>4</v>
      </c>
      <c r="O42" s="31">
        <v>4</v>
      </c>
      <c r="P42" s="31">
        <v>3</v>
      </c>
      <c r="Q42" s="31">
        <v>3</v>
      </c>
      <c r="R42" s="76">
        <v>2</v>
      </c>
      <c r="S42" s="76">
        <v>2</v>
      </c>
      <c r="T42" s="76">
        <v>2</v>
      </c>
      <c r="U42" s="76">
        <v>2</v>
      </c>
      <c r="V42" s="103">
        <v>2</v>
      </c>
    </row>
    <row r="43" spans="1:22" x14ac:dyDescent="0.25">
      <c r="A43" s="26">
        <v>15</v>
      </c>
      <c r="B43" s="41">
        <v>4</v>
      </c>
      <c r="C43" s="31">
        <v>4</v>
      </c>
      <c r="D43" s="31">
        <v>4</v>
      </c>
      <c r="E43" s="31">
        <v>4</v>
      </c>
      <c r="F43" s="31">
        <v>5</v>
      </c>
      <c r="G43" s="31">
        <v>5</v>
      </c>
      <c r="H43" s="31">
        <v>5</v>
      </c>
      <c r="I43" s="31">
        <v>5</v>
      </c>
      <c r="J43" s="31">
        <v>5</v>
      </c>
      <c r="K43" s="31">
        <v>5</v>
      </c>
      <c r="L43" s="31">
        <v>5</v>
      </c>
      <c r="M43" s="31">
        <v>5</v>
      </c>
      <c r="N43" s="31">
        <v>4</v>
      </c>
      <c r="O43" s="31">
        <v>4</v>
      </c>
      <c r="P43" s="31">
        <v>3</v>
      </c>
      <c r="Q43" s="31">
        <v>3</v>
      </c>
      <c r="R43" s="76">
        <v>2</v>
      </c>
      <c r="S43" s="76">
        <v>2</v>
      </c>
      <c r="T43" s="76">
        <v>2</v>
      </c>
      <c r="U43" s="76">
        <v>2</v>
      </c>
      <c r="V43" s="103">
        <v>2</v>
      </c>
    </row>
    <row r="44" spans="1:22" x14ac:dyDescent="0.25">
      <c r="A44" s="26">
        <v>16</v>
      </c>
      <c r="B44" s="41">
        <v>4</v>
      </c>
      <c r="C44" s="31">
        <v>4</v>
      </c>
      <c r="D44" s="31">
        <v>4</v>
      </c>
      <c r="E44" s="31">
        <v>4</v>
      </c>
      <c r="F44" s="31">
        <v>5</v>
      </c>
      <c r="G44" s="31">
        <v>5</v>
      </c>
      <c r="H44" s="31">
        <v>5</v>
      </c>
      <c r="I44" s="31">
        <v>5</v>
      </c>
      <c r="J44" s="31">
        <v>5</v>
      </c>
      <c r="K44" s="31">
        <v>5</v>
      </c>
      <c r="L44" s="31">
        <v>5</v>
      </c>
      <c r="M44" s="31">
        <v>5</v>
      </c>
      <c r="N44" s="31">
        <v>4</v>
      </c>
      <c r="O44" s="31">
        <v>4</v>
      </c>
      <c r="P44" s="31">
        <v>3</v>
      </c>
      <c r="Q44" s="31">
        <v>3</v>
      </c>
      <c r="R44" s="76">
        <v>2</v>
      </c>
      <c r="S44" s="76">
        <v>2</v>
      </c>
      <c r="T44" s="76">
        <v>2</v>
      </c>
      <c r="U44" s="76">
        <v>2</v>
      </c>
      <c r="V44" s="103">
        <v>2</v>
      </c>
    </row>
    <row r="45" spans="1:22" x14ac:dyDescent="0.25">
      <c r="A45" s="26">
        <v>17</v>
      </c>
      <c r="B45" s="41">
        <v>4</v>
      </c>
      <c r="C45" s="31">
        <v>4</v>
      </c>
      <c r="D45" s="31">
        <v>4</v>
      </c>
      <c r="E45" s="31">
        <v>4</v>
      </c>
      <c r="F45" s="31">
        <v>5</v>
      </c>
      <c r="G45" s="31">
        <v>5</v>
      </c>
      <c r="H45" s="31">
        <v>5</v>
      </c>
      <c r="I45" s="31">
        <v>5</v>
      </c>
      <c r="J45" s="31">
        <v>5</v>
      </c>
      <c r="K45" s="31">
        <v>5</v>
      </c>
      <c r="L45" s="31">
        <v>5</v>
      </c>
      <c r="M45" s="31">
        <v>5</v>
      </c>
      <c r="N45" s="31">
        <v>4</v>
      </c>
      <c r="O45" s="31">
        <v>4</v>
      </c>
      <c r="P45" s="31">
        <v>3</v>
      </c>
      <c r="Q45" s="31">
        <v>3</v>
      </c>
      <c r="R45" s="76">
        <v>2</v>
      </c>
      <c r="S45" s="76">
        <v>2</v>
      </c>
      <c r="T45" s="76">
        <v>2</v>
      </c>
      <c r="U45" s="76">
        <v>2</v>
      </c>
      <c r="V45" s="103">
        <v>2</v>
      </c>
    </row>
    <row r="46" spans="1:22" x14ac:dyDescent="0.25">
      <c r="A46" s="26">
        <v>18</v>
      </c>
      <c r="B46" s="41">
        <v>4</v>
      </c>
      <c r="C46" s="31">
        <v>4</v>
      </c>
      <c r="D46" s="31">
        <v>4</v>
      </c>
      <c r="E46" s="31">
        <v>4</v>
      </c>
      <c r="F46" s="31">
        <v>5</v>
      </c>
      <c r="G46" s="31">
        <v>5</v>
      </c>
      <c r="H46" s="31">
        <v>5</v>
      </c>
      <c r="I46" s="31">
        <v>5</v>
      </c>
      <c r="J46" s="31">
        <v>5</v>
      </c>
      <c r="K46" s="31">
        <v>5</v>
      </c>
      <c r="L46" s="31">
        <v>5</v>
      </c>
      <c r="M46" s="31">
        <v>5</v>
      </c>
      <c r="N46" s="31">
        <v>4</v>
      </c>
      <c r="O46" s="31">
        <v>4</v>
      </c>
      <c r="P46" s="31">
        <v>3</v>
      </c>
      <c r="Q46" s="31">
        <v>3</v>
      </c>
      <c r="R46" s="76">
        <v>2</v>
      </c>
      <c r="S46" s="76">
        <v>2</v>
      </c>
      <c r="T46" s="76">
        <v>2</v>
      </c>
      <c r="U46" s="76">
        <v>2</v>
      </c>
      <c r="V46" s="103">
        <v>2</v>
      </c>
    </row>
    <row r="47" spans="1:22" x14ac:dyDescent="0.25">
      <c r="A47" s="26">
        <v>19</v>
      </c>
      <c r="B47" s="41">
        <v>4</v>
      </c>
      <c r="C47" s="31">
        <v>4</v>
      </c>
      <c r="D47" s="31">
        <v>4</v>
      </c>
      <c r="E47" s="31">
        <v>4</v>
      </c>
      <c r="F47" s="31">
        <v>5</v>
      </c>
      <c r="G47" s="31">
        <v>5</v>
      </c>
      <c r="H47" s="31">
        <v>5</v>
      </c>
      <c r="I47" s="31">
        <v>5</v>
      </c>
      <c r="J47" s="31">
        <v>5</v>
      </c>
      <c r="K47" s="31">
        <v>5</v>
      </c>
      <c r="L47" s="31">
        <v>5</v>
      </c>
      <c r="M47" s="31">
        <v>5</v>
      </c>
      <c r="N47" s="31">
        <v>4</v>
      </c>
      <c r="O47" s="31">
        <v>4</v>
      </c>
      <c r="P47" s="31">
        <v>3</v>
      </c>
      <c r="Q47" s="31">
        <v>3</v>
      </c>
      <c r="R47" s="76">
        <v>2</v>
      </c>
      <c r="S47" s="76">
        <v>2</v>
      </c>
      <c r="T47" s="76">
        <v>2</v>
      </c>
      <c r="U47" s="76">
        <v>2</v>
      </c>
      <c r="V47" s="103">
        <v>2</v>
      </c>
    </row>
    <row r="48" spans="1:22" x14ac:dyDescent="0.25">
      <c r="A48" s="26">
        <v>20</v>
      </c>
      <c r="B48" s="42">
        <v>4</v>
      </c>
      <c r="C48" s="33">
        <v>4</v>
      </c>
      <c r="D48" s="33">
        <v>4</v>
      </c>
      <c r="E48" s="33">
        <v>4</v>
      </c>
      <c r="F48" s="33">
        <v>5</v>
      </c>
      <c r="G48" s="33">
        <v>5</v>
      </c>
      <c r="H48" s="33">
        <v>5</v>
      </c>
      <c r="I48" s="33">
        <v>5</v>
      </c>
      <c r="J48" s="33">
        <v>5</v>
      </c>
      <c r="K48" s="33">
        <v>5</v>
      </c>
      <c r="L48" s="33">
        <v>5</v>
      </c>
      <c r="M48" s="33">
        <v>5</v>
      </c>
      <c r="N48" s="33">
        <v>4</v>
      </c>
      <c r="O48" s="33">
        <v>4</v>
      </c>
      <c r="P48" s="33">
        <v>3</v>
      </c>
      <c r="Q48" s="33">
        <v>3</v>
      </c>
      <c r="R48" s="77">
        <v>2</v>
      </c>
      <c r="S48" s="77">
        <v>2</v>
      </c>
      <c r="T48" s="77">
        <v>2</v>
      </c>
      <c r="U48" s="77">
        <v>2</v>
      </c>
      <c r="V48" s="104">
        <v>2</v>
      </c>
    </row>
    <row r="50" spans="1:22" x14ac:dyDescent="0.25">
      <c r="A50" s="38" t="s">
        <v>58</v>
      </c>
      <c r="B50" s="26">
        <v>0</v>
      </c>
      <c r="C50" s="26">
        <v>1</v>
      </c>
      <c r="D50" s="26">
        <v>2</v>
      </c>
      <c r="E50" s="26">
        <v>3</v>
      </c>
      <c r="F50" s="26">
        <v>4</v>
      </c>
      <c r="G50" s="26">
        <v>5</v>
      </c>
      <c r="H50" s="26">
        <v>6</v>
      </c>
      <c r="I50" s="26">
        <v>7</v>
      </c>
      <c r="J50" s="26">
        <v>8</v>
      </c>
      <c r="K50" s="26">
        <v>9</v>
      </c>
      <c r="L50" s="26">
        <v>10</v>
      </c>
      <c r="M50" s="26">
        <v>11</v>
      </c>
      <c r="N50" s="26">
        <v>12</v>
      </c>
      <c r="O50" s="26">
        <v>13</v>
      </c>
      <c r="P50" s="26">
        <v>14</v>
      </c>
      <c r="Q50" s="26">
        <v>15</v>
      </c>
      <c r="R50" s="26">
        <v>16</v>
      </c>
      <c r="S50" s="26">
        <v>17</v>
      </c>
      <c r="T50" s="26">
        <v>18</v>
      </c>
      <c r="U50" s="26">
        <v>19</v>
      </c>
      <c r="V50" s="26">
        <v>20</v>
      </c>
    </row>
    <row r="51" spans="1:22" x14ac:dyDescent="0.25">
      <c r="A51" s="26">
        <v>0</v>
      </c>
      <c r="B51" s="40">
        <v>10</v>
      </c>
      <c r="C51" s="29">
        <v>10</v>
      </c>
      <c r="D51" s="29">
        <v>10</v>
      </c>
      <c r="E51" s="29">
        <v>10</v>
      </c>
      <c r="F51" s="29">
        <v>10</v>
      </c>
      <c r="G51" s="29">
        <v>10</v>
      </c>
      <c r="H51" s="29">
        <v>10</v>
      </c>
      <c r="I51" s="29">
        <v>10</v>
      </c>
      <c r="J51" s="29">
        <v>10</v>
      </c>
      <c r="K51" s="29">
        <v>10</v>
      </c>
      <c r="L51" s="29">
        <v>10</v>
      </c>
      <c r="M51" s="29">
        <v>10</v>
      </c>
      <c r="N51" s="29">
        <v>10</v>
      </c>
      <c r="O51" s="29">
        <v>10</v>
      </c>
      <c r="P51" s="29">
        <v>10</v>
      </c>
      <c r="Q51" s="101">
        <v>10</v>
      </c>
      <c r="R51" s="101">
        <v>10</v>
      </c>
      <c r="S51" s="101">
        <v>11</v>
      </c>
      <c r="T51" s="101">
        <v>11</v>
      </c>
      <c r="U51" s="101">
        <v>12</v>
      </c>
      <c r="V51" s="102">
        <v>13</v>
      </c>
    </row>
    <row r="52" spans="1:22" x14ac:dyDescent="0.25">
      <c r="A52" s="26">
        <v>1</v>
      </c>
      <c r="B52" s="41">
        <v>10</v>
      </c>
      <c r="C52" s="31">
        <v>10</v>
      </c>
      <c r="D52" s="31">
        <v>10</v>
      </c>
      <c r="E52" s="31">
        <v>10</v>
      </c>
      <c r="F52" s="31">
        <v>10</v>
      </c>
      <c r="G52" s="31">
        <v>10</v>
      </c>
      <c r="H52" s="31">
        <v>10</v>
      </c>
      <c r="I52" s="31">
        <v>10</v>
      </c>
      <c r="J52" s="31">
        <v>10</v>
      </c>
      <c r="K52" s="31">
        <v>10</v>
      </c>
      <c r="L52" s="31">
        <v>10</v>
      </c>
      <c r="M52" s="31">
        <v>10</v>
      </c>
      <c r="N52" s="31">
        <v>10</v>
      </c>
      <c r="O52" s="31">
        <v>10</v>
      </c>
      <c r="P52" s="31">
        <v>10</v>
      </c>
      <c r="Q52" s="76">
        <v>10</v>
      </c>
      <c r="R52" s="76">
        <v>10</v>
      </c>
      <c r="S52" s="76">
        <v>11</v>
      </c>
      <c r="T52" s="76">
        <v>11</v>
      </c>
      <c r="U52" s="76">
        <v>12</v>
      </c>
      <c r="V52" s="103">
        <v>13</v>
      </c>
    </row>
    <row r="53" spans="1:22" x14ac:dyDescent="0.25">
      <c r="A53" s="26">
        <v>2</v>
      </c>
      <c r="B53" s="41">
        <v>8</v>
      </c>
      <c r="C53" s="31">
        <v>8</v>
      </c>
      <c r="D53" s="31">
        <v>8</v>
      </c>
      <c r="E53" s="31">
        <v>8</v>
      </c>
      <c r="F53" s="31">
        <v>10</v>
      </c>
      <c r="G53" s="31">
        <v>10</v>
      </c>
      <c r="H53" s="31">
        <v>10</v>
      </c>
      <c r="I53" s="31">
        <v>10</v>
      </c>
      <c r="J53" s="31">
        <v>10</v>
      </c>
      <c r="K53" s="31">
        <v>10</v>
      </c>
      <c r="L53" s="31">
        <v>10</v>
      </c>
      <c r="M53" s="31">
        <v>10</v>
      </c>
      <c r="N53" s="31">
        <v>10</v>
      </c>
      <c r="O53" s="31">
        <v>10</v>
      </c>
      <c r="P53" s="31">
        <v>10</v>
      </c>
      <c r="Q53" s="76">
        <v>10</v>
      </c>
      <c r="R53" s="76">
        <v>10</v>
      </c>
      <c r="S53" s="76">
        <v>11</v>
      </c>
      <c r="T53" s="76">
        <v>11</v>
      </c>
      <c r="U53" s="76">
        <v>12</v>
      </c>
      <c r="V53" s="103">
        <v>13</v>
      </c>
    </row>
    <row r="54" spans="1:22" x14ac:dyDescent="0.25">
      <c r="A54" s="26">
        <v>3</v>
      </c>
      <c r="B54" s="41">
        <v>8</v>
      </c>
      <c r="C54" s="31">
        <v>8</v>
      </c>
      <c r="D54" s="31">
        <v>8</v>
      </c>
      <c r="E54" s="31">
        <v>8</v>
      </c>
      <c r="F54" s="31">
        <v>10</v>
      </c>
      <c r="G54" s="31">
        <v>10</v>
      </c>
      <c r="H54" s="31">
        <v>10</v>
      </c>
      <c r="I54" s="31">
        <v>10</v>
      </c>
      <c r="J54" s="31">
        <v>10</v>
      </c>
      <c r="K54" s="31">
        <v>10</v>
      </c>
      <c r="L54" s="31">
        <v>10</v>
      </c>
      <c r="M54" s="31">
        <v>10</v>
      </c>
      <c r="N54" s="31">
        <v>10</v>
      </c>
      <c r="O54" s="31">
        <v>10</v>
      </c>
      <c r="P54" s="31">
        <v>10</v>
      </c>
      <c r="Q54" s="76">
        <v>10</v>
      </c>
      <c r="R54" s="76">
        <v>10</v>
      </c>
      <c r="S54" s="76">
        <v>11</v>
      </c>
      <c r="T54" s="76">
        <v>11</v>
      </c>
      <c r="U54" s="76">
        <v>12</v>
      </c>
      <c r="V54" s="103">
        <v>13</v>
      </c>
    </row>
    <row r="55" spans="1:22" x14ac:dyDescent="0.25">
      <c r="A55" s="26">
        <v>4</v>
      </c>
      <c r="B55" s="41">
        <v>8</v>
      </c>
      <c r="C55" s="31">
        <v>8</v>
      </c>
      <c r="D55" s="31">
        <v>8</v>
      </c>
      <c r="E55" s="31">
        <v>8</v>
      </c>
      <c r="F55" s="31">
        <v>9</v>
      </c>
      <c r="G55" s="31">
        <v>9</v>
      </c>
      <c r="H55" s="31">
        <v>9</v>
      </c>
      <c r="I55" s="31">
        <v>9</v>
      </c>
      <c r="J55" s="31">
        <v>9</v>
      </c>
      <c r="K55" s="31">
        <v>9</v>
      </c>
      <c r="L55" s="31">
        <v>9</v>
      </c>
      <c r="M55" s="31">
        <v>9</v>
      </c>
      <c r="N55" s="31">
        <v>9</v>
      </c>
      <c r="O55" s="31">
        <v>9</v>
      </c>
      <c r="P55" s="31">
        <v>9</v>
      </c>
      <c r="Q55" s="76">
        <v>10</v>
      </c>
      <c r="R55" s="76">
        <v>10</v>
      </c>
      <c r="S55" s="76">
        <v>11</v>
      </c>
      <c r="T55" s="76">
        <v>11</v>
      </c>
      <c r="U55" s="76">
        <v>12</v>
      </c>
      <c r="V55" s="103">
        <v>13</v>
      </c>
    </row>
    <row r="56" spans="1:22" x14ac:dyDescent="0.25">
      <c r="A56" s="26">
        <v>5</v>
      </c>
      <c r="B56" s="41">
        <v>8</v>
      </c>
      <c r="C56" s="31">
        <v>8</v>
      </c>
      <c r="D56" s="31">
        <v>8</v>
      </c>
      <c r="E56" s="31">
        <v>8</v>
      </c>
      <c r="F56" s="31">
        <v>8</v>
      </c>
      <c r="G56" s="31">
        <v>8</v>
      </c>
      <c r="H56" s="31">
        <v>8</v>
      </c>
      <c r="I56" s="31">
        <v>8</v>
      </c>
      <c r="J56" s="31">
        <v>8</v>
      </c>
      <c r="K56" s="31">
        <v>8</v>
      </c>
      <c r="L56" s="31">
        <v>8</v>
      </c>
      <c r="M56" s="31">
        <v>8</v>
      </c>
      <c r="N56" s="31">
        <v>8</v>
      </c>
      <c r="O56" s="31">
        <v>9</v>
      </c>
      <c r="P56" s="31">
        <v>9</v>
      </c>
      <c r="Q56" s="76">
        <v>10</v>
      </c>
      <c r="R56" s="76">
        <v>10</v>
      </c>
      <c r="S56" s="76">
        <v>11</v>
      </c>
      <c r="T56" s="76">
        <v>11</v>
      </c>
      <c r="U56" s="76">
        <v>12</v>
      </c>
      <c r="V56" s="103">
        <v>13</v>
      </c>
    </row>
    <row r="57" spans="1:22" x14ac:dyDescent="0.25">
      <c r="A57" s="26">
        <v>6</v>
      </c>
      <c r="B57" s="41">
        <v>8</v>
      </c>
      <c r="C57" s="31">
        <v>8</v>
      </c>
      <c r="D57" s="31">
        <v>8</v>
      </c>
      <c r="E57" s="31">
        <v>8</v>
      </c>
      <c r="F57" s="31">
        <v>8</v>
      </c>
      <c r="G57" s="31">
        <v>8</v>
      </c>
      <c r="H57" s="31">
        <v>8</v>
      </c>
      <c r="I57" s="31">
        <v>8</v>
      </c>
      <c r="J57" s="31">
        <v>8</v>
      </c>
      <c r="K57" s="31">
        <v>8</v>
      </c>
      <c r="L57" s="31">
        <v>8</v>
      </c>
      <c r="M57" s="31">
        <v>8</v>
      </c>
      <c r="N57" s="31">
        <v>8</v>
      </c>
      <c r="O57" s="31">
        <v>9</v>
      </c>
      <c r="P57" s="31">
        <v>9</v>
      </c>
      <c r="Q57" s="76">
        <v>10</v>
      </c>
      <c r="R57" s="76">
        <v>10</v>
      </c>
      <c r="S57" s="76">
        <v>11</v>
      </c>
      <c r="T57" s="76">
        <v>11</v>
      </c>
      <c r="U57" s="76">
        <v>12</v>
      </c>
      <c r="V57" s="103">
        <v>13</v>
      </c>
    </row>
    <row r="58" spans="1:22" x14ac:dyDescent="0.25">
      <c r="A58" s="26">
        <v>7</v>
      </c>
      <c r="B58" s="41">
        <v>8</v>
      </c>
      <c r="C58" s="31">
        <v>8</v>
      </c>
      <c r="D58" s="31">
        <v>8</v>
      </c>
      <c r="E58" s="31">
        <v>8</v>
      </c>
      <c r="F58" s="31">
        <v>8</v>
      </c>
      <c r="G58" s="31">
        <v>8</v>
      </c>
      <c r="H58" s="31">
        <v>8</v>
      </c>
      <c r="I58" s="31">
        <v>8</v>
      </c>
      <c r="J58" s="31">
        <v>8</v>
      </c>
      <c r="K58" s="31">
        <v>8</v>
      </c>
      <c r="L58" s="31">
        <v>8</v>
      </c>
      <c r="M58" s="31">
        <v>8</v>
      </c>
      <c r="N58" s="31">
        <v>8</v>
      </c>
      <c r="O58" s="31">
        <v>9</v>
      </c>
      <c r="P58" s="31">
        <v>9</v>
      </c>
      <c r="Q58" s="76">
        <v>10</v>
      </c>
      <c r="R58" s="76">
        <v>10</v>
      </c>
      <c r="S58" s="76">
        <v>11</v>
      </c>
      <c r="T58" s="76">
        <v>11</v>
      </c>
      <c r="U58" s="76">
        <v>12</v>
      </c>
      <c r="V58" s="103">
        <v>13</v>
      </c>
    </row>
    <row r="59" spans="1:22" x14ac:dyDescent="0.25">
      <c r="A59" s="26">
        <v>8</v>
      </c>
      <c r="B59" s="41">
        <v>8</v>
      </c>
      <c r="C59" s="31">
        <v>8</v>
      </c>
      <c r="D59" s="31">
        <v>8</v>
      </c>
      <c r="E59" s="31">
        <v>8</v>
      </c>
      <c r="F59" s="31">
        <v>8</v>
      </c>
      <c r="G59" s="31">
        <v>8</v>
      </c>
      <c r="H59" s="31">
        <v>8</v>
      </c>
      <c r="I59" s="31">
        <v>8</v>
      </c>
      <c r="J59" s="31">
        <v>8</v>
      </c>
      <c r="K59" s="31">
        <v>8</v>
      </c>
      <c r="L59" s="31">
        <v>8</v>
      </c>
      <c r="M59" s="31">
        <v>8</v>
      </c>
      <c r="N59" s="31">
        <v>8</v>
      </c>
      <c r="O59" s="31">
        <v>9</v>
      </c>
      <c r="P59" s="31">
        <v>9</v>
      </c>
      <c r="Q59" s="76">
        <v>10</v>
      </c>
      <c r="R59" s="76">
        <v>10</v>
      </c>
      <c r="S59" s="76">
        <v>11</v>
      </c>
      <c r="T59" s="76">
        <v>11</v>
      </c>
      <c r="U59" s="76">
        <v>12</v>
      </c>
      <c r="V59" s="103">
        <v>13</v>
      </c>
    </row>
    <row r="60" spans="1:22" x14ac:dyDescent="0.25">
      <c r="A60" s="26">
        <v>9</v>
      </c>
      <c r="B60" s="41">
        <v>8</v>
      </c>
      <c r="C60" s="31">
        <v>8</v>
      </c>
      <c r="D60" s="31">
        <v>8</v>
      </c>
      <c r="E60" s="31">
        <v>8</v>
      </c>
      <c r="F60" s="31">
        <v>8</v>
      </c>
      <c r="G60" s="31">
        <v>8</v>
      </c>
      <c r="H60" s="31">
        <v>8</v>
      </c>
      <c r="I60" s="31">
        <v>8</v>
      </c>
      <c r="J60" s="31">
        <v>8</v>
      </c>
      <c r="K60" s="31">
        <v>8</v>
      </c>
      <c r="L60" s="31">
        <v>8</v>
      </c>
      <c r="M60" s="31">
        <v>8</v>
      </c>
      <c r="N60" s="31">
        <v>8</v>
      </c>
      <c r="O60" s="31">
        <v>9</v>
      </c>
      <c r="P60" s="31">
        <v>9</v>
      </c>
      <c r="Q60" s="76">
        <v>10</v>
      </c>
      <c r="R60" s="76">
        <v>10</v>
      </c>
      <c r="S60" s="76">
        <v>11</v>
      </c>
      <c r="T60" s="76">
        <v>11</v>
      </c>
      <c r="U60" s="76">
        <v>12</v>
      </c>
      <c r="V60" s="103">
        <v>13</v>
      </c>
    </row>
    <row r="61" spans="1:22" x14ac:dyDescent="0.25">
      <c r="A61" s="26">
        <v>10</v>
      </c>
      <c r="B61" s="41">
        <v>8</v>
      </c>
      <c r="C61" s="31">
        <v>8</v>
      </c>
      <c r="D61" s="31">
        <v>8</v>
      </c>
      <c r="E61" s="31">
        <v>8</v>
      </c>
      <c r="F61" s="31">
        <v>8</v>
      </c>
      <c r="G61" s="31">
        <v>8</v>
      </c>
      <c r="H61" s="31">
        <v>8</v>
      </c>
      <c r="I61" s="31">
        <v>8</v>
      </c>
      <c r="J61" s="31">
        <v>8</v>
      </c>
      <c r="K61" s="31">
        <v>8</v>
      </c>
      <c r="L61" s="31">
        <v>8</v>
      </c>
      <c r="M61" s="31">
        <v>8</v>
      </c>
      <c r="N61" s="31">
        <v>8</v>
      </c>
      <c r="O61" s="31">
        <v>9</v>
      </c>
      <c r="P61" s="31">
        <v>9</v>
      </c>
      <c r="Q61" s="76">
        <v>10</v>
      </c>
      <c r="R61" s="76">
        <v>10</v>
      </c>
      <c r="S61" s="76">
        <v>11</v>
      </c>
      <c r="T61" s="76">
        <v>11</v>
      </c>
      <c r="U61" s="76">
        <v>12</v>
      </c>
      <c r="V61" s="103">
        <v>13</v>
      </c>
    </row>
    <row r="62" spans="1:22" x14ac:dyDescent="0.25">
      <c r="A62" s="26">
        <v>11</v>
      </c>
      <c r="B62" s="41">
        <v>8</v>
      </c>
      <c r="C62" s="31">
        <v>8</v>
      </c>
      <c r="D62" s="31">
        <v>8</v>
      </c>
      <c r="E62" s="31">
        <v>8</v>
      </c>
      <c r="F62" s="31">
        <v>8</v>
      </c>
      <c r="G62" s="31">
        <v>8</v>
      </c>
      <c r="H62" s="31">
        <v>8</v>
      </c>
      <c r="I62" s="31">
        <v>8</v>
      </c>
      <c r="J62" s="31">
        <v>8</v>
      </c>
      <c r="K62" s="31">
        <v>8</v>
      </c>
      <c r="L62" s="31">
        <v>8</v>
      </c>
      <c r="M62" s="31">
        <v>8</v>
      </c>
      <c r="N62" s="31">
        <v>8</v>
      </c>
      <c r="O62" s="31">
        <v>9</v>
      </c>
      <c r="P62" s="31">
        <v>9</v>
      </c>
      <c r="Q62" s="76">
        <v>10</v>
      </c>
      <c r="R62" s="76">
        <v>10</v>
      </c>
      <c r="S62" s="76">
        <v>11</v>
      </c>
      <c r="T62" s="76">
        <v>11</v>
      </c>
      <c r="U62" s="76">
        <v>12</v>
      </c>
      <c r="V62" s="103">
        <v>13</v>
      </c>
    </row>
    <row r="63" spans="1:22" x14ac:dyDescent="0.25">
      <c r="A63" s="26">
        <v>12</v>
      </c>
      <c r="B63" s="41">
        <v>8</v>
      </c>
      <c r="C63" s="31">
        <v>8</v>
      </c>
      <c r="D63" s="31">
        <v>8</v>
      </c>
      <c r="E63" s="31">
        <v>8</v>
      </c>
      <c r="F63" s="31">
        <v>8</v>
      </c>
      <c r="G63" s="31">
        <v>8</v>
      </c>
      <c r="H63" s="31">
        <v>8</v>
      </c>
      <c r="I63" s="31">
        <v>8</v>
      </c>
      <c r="J63" s="31">
        <v>8</v>
      </c>
      <c r="K63" s="31">
        <v>8</v>
      </c>
      <c r="L63" s="31">
        <v>8</v>
      </c>
      <c r="M63" s="31">
        <v>8</v>
      </c>
      <c r="N63" s="31">
        <v>8</v>
      </c>
      <c r="O63" s="31">
        <v>9</v>
      </c>
      <c r="P63" s="31">
        <v>9</v>
      </c>
      <c r="Q63" s="76">
        <v>10</v>
      </c>
      <c r="R63" s="76">
        <v>10</v>
      </c>
      <c r="S63" s="76">
        <v>11</v>
      </c>
      <c r="T63" s="76">
        <v>11</v>
      </c>
      <c r="U63" s="76">
        <v>12</v>
      </c>
      <c r="V63" s="103">
        <v>13</v>
      </c>
    </row>
    <row r="64" spans="1:22" x14ac:dyDescent="0.25">
      <c r="A64" s="26">
        <v>13</v>
      </c>
      <c r="B64" s="41">
        <v>8</v>
      </c>
      <c r="C64" s="31">
        <v>8</v>
      </c>
      <c r="D64" s="31">
        <v>8</v>
      </c>
      <c r="E64" s="31">
        <v>8</v>
      </c>
      <c r="F64" s="31">
        <v>8</v>
      </c>
      <c r="G64" s="31">
        <v>8</v>
      </c>
      <c r="H64" s="31">
        <v>8</v>
      </c>
      <c r="I64" s="31">
        <v>8</v>
      </c>
      <c r="J64" s="31">
        <v>8</v>
      </c>
      <c r="K64" s="31">
        <v>8</v>
      </c>
      <c r="L64" s="31">
        <v>8</v>
      </c>
      <c r="M64" s="31">
        <v>8</v>
      </c>
      <c r="N64" s="31">
        <v>8</v>
      </c>
      <c r="O64" s="31">
        <v>9</v>
      </c>
      <c r="P64" s="31">
        <v>9</v>
      </c>
      <c r="Q64" s="76">
        <v>10</v>
      </c>
      <c r="R64" s="76">
        <v>10</v>
      </c>
      <c r="S64" s="76">
        <v>11</v>
      </c>
      <c r="T64" s="76">
        <v>11</v>
      </c>
      <c r="U64" s="76">
        <v>12</v>
      </c>
      <c r="V64" s="103">
        <v>13</v>
      </c>
    </row>
    <row r="65" spans="1:22" x14ac:dyDescent="0.25">
      <c r="A65" s="26">
        <v>14</v>
      </c>
      <c r="B65" s="41">
        <v>8</v>
      </c>
      <c r="C65" s="31">
        <v>8</v>
      </c>
      <c r="D65" s="31">
        <v>8</v>
      </c>
      <c r="E65" s="31">
        <v>8</v>
      </c>
      <c r="F65" s="31">
        <v>8</v>
      </c>
      <c r="G65" s="31">
        <v>8</v>
      </c>
      <c r="H65" s="31">
        <v>8</v>
      </c>
      <c r="I65" s="31">
        <v>8</v>
      </c>
      <c r="J65" s="31">
        <v>8</v>
      </c>
      <c r="K65" s="31">
        <v>8</v>
      </c>
      <c r="L65" s="31">
        <v>8</v>
      </c>
      <c r="M65" s="31">
        <v>8</v>
      </c>
      <c r="N65" s="31">
        <v>8</v>
      </c>
      <c r="O65" s="31">
        <v>9</v>
      </c>
      <c r="P65" s="31">
        <v>9</v>
      </c>
      <c r="Q65" s="76">
        <v>10</v>
      </c>
      <c r="R65" s="76">
        <v>10</v>
      </c>
      <c r="S65" s="76">
        <v>11</v>
      </c>
      <c r="T65" s="76">
        <v>11</v>
      </c>
      <c r="U65" s="76">
        <v>12</v>
      </c>
      <c r="V65" s="103">
        <v>13</v>
      </c>
    </row>
    <row r="66" spans="1:22" x14ac:dyDescent="0.25">
      <c r="A66" s="26">
        <v>15</v>
      </c>
      <c r="B66" s="41">
        <v>8</v>
      </c>
      <c r="C66" s="31">
        <v>8</v>
      </c>
      <c r="D66" s="31">
        <v>8</v>
      </c>
      <c r="E66" s="31">
        <v>8</v>
      </c>
      <c r="F66" s="31">
        <v>8</v>
      </c>
      <c r="G66" s="31">
        <v>8</v>
      </c>
      <c r="H66" s="31">
        <v>8</v>
      </c>
      <c r="I66" s="31">
        <v>8</v>
      </c>
      <c r="J66" s="31">
        <v>8</v>
      </c>
      <c r="K66" s="31">
        <v>8</v>
      </c>
      <c r="L66" s="31">
        <v>8</v>
      </c>
      <c r="M66" s="31">
        <v>8</v>
      </c>
      <c r="N66" s="31">
        <v>8</v>
      </c>
      <c r="O66" s="31">
        <v>9</v>
      </c>
      <c r="P66" s="31">
        <v>9</v>
      </c>
      <c r="Q66" s="76">
        <v>10</v>
      </c>
      <c r="R66" s="76">
        <v>10</v>
      </c>
      <c r="S66" s="76">
        <v>11</v>
      </c>
      <c r="T66" s="76">
        <v>11</v>
      </c>
      <c r="U66" s="76">
        <v>12</v>
      </c>
      <c r="V66" s="103">
        <v>13</v>
      </c>
    </row>
    <row r="67" spans="1:22" x14ac:dyDescent="0.25">
      <c r="A67" s="26">
        <v>16</v>
      </c>
      <c r="B67" s="41">
        <v>8</v>
      </c>
      <c r="C67" s="31">
        <v>8</v>
      </c>
      <c r="D67" s="31">
        <v>8</v>
      </c>
      <c r="E67" s="31">
        <v>8</v>
      </c>
      <c r="F67" s="31">
        <v>8</v>
      </c>
      <c r="G67" s="31">
        <v>8</v>
      </c>
      <c r="H67" s="31">
        <v>8</v>
      </c>
      <c r="I67" s="31">
        <v>8</v>
      </c>
      <c r="J67" s="31">
        <v>8</v>
      </c>
      <c r="K67" s="31">
        <v>8</v>
      </c>
      <c r="L67" s="31">
        <v>8</v>
      </c>
      <c r="M67" s="31">
        <v>8</v>
      </c>
      <c r="N67" s="31">
        <v>8</v>
      </c>
      <c r="O67" s="31">
        <v>9</v>
      </c>
      <c r="P67" s="31">
        <v>9</v>
      </c>
      <c r="Q67" s="76">
        <v>10</v>
      </c>
      <c r="R67" s="76">
        <v>10</v>
      </c>
      <c r="S67" s="76">
        <v>11</v>
      </c>
      <c r="T67" s="76">
        <v>11</v>
      </c>
      <c r="U67" s="76">
        <v>12</v>
      </c>
      <c r="V67" s="103">
        <v>13</v>
      </c>
    </row>
    <row r="68" spans="1:22" x14ac:dyDescent="0.25">
      <c r="A68" s="26">
        <v>17</v>
      </c>
      <c r="B68" s="41">
        <v>8</v>
      </c>
      <c r="C68" s="31">
        <v>8</v>
      </c>
      <c r="D68" s="31">
        <v>8</v>
      </c>
      <c r="E68" s="31">
        <v>8</v>
      </c>
      <c r="F68" s="31">
        <v>8</v>
      </c>
      <c r="G68" s="31">
        <v>8</v>
      </c>
      <c r="H68" s="31">
        <v>8</v>
      </c>
      <c r="I68" s="31">
        <v>8</v>
      </c>
      <c r="J68" s="31">
        <v>8</v>
      </c>
      <c r="K68" s="31">
        <v>8</v>
      </c>
      <c r="L68" s="31">
        <v>8</v>
      </c>
      <c r="M68" s="31">
        <v>8</v>
      </c>
      <c r="N68" s="31">
        <v>8</v>
      </c>
      <c r="O68" s="31">
        <v>9</v>
      </c>
      <c r="P68" s="31">
        <v>9</v>
      </c>
      <c r="Q68" s="76">
        <v>10</v>
      </c>
      <c r="R68" s="76">
        <v>10</v>
      </c>
      <c r="S68" s="76">
        <v>11</v>
      </c>
      <c r="T68" s="76">
        <v>11</v>
      </c>
      <c r="U68" s="76">
        <v>12</v>
      </c>
      <c r="V68" s="103">
        <v>13</v>
      </c>
    </row>
    <row r="69" spans="1:22" x14ac:dyDescent="0.25">
      <c r="A69" s="26">
        <v>18</v>
      </c>
      <c r="B69" s="41">
        <v>8</v>
      </c>
      <c r="C69" s="31">
        <v>8</v>
      </c>
      <c r="D69" s="31">
        <v>8</v>
      </c>
      <c r="E69" s="31">
        <v>8</v>
      </c>
      <c r="F69" s="31">
        <v>8</v>
      </c>
      <c r="G69" s="31">
        <v>8</v>
      </c>
      <c r="H69" s="31">
        <v>8</v>
      </c>
      <c r="I69" s="31">
        <v>8</v>
      </c>
      <c r="J69" s="31">
        <v>8</v>
      </c>
      <c r="K69" s="31">
        <v>8</v>
      </c>
      <c r="L69" s="31">
        <v>8</v>
      </c>
      <c r="M69" s="31">
        <v>8</v>
      </c>
      <c r="N69" s="31">
        <v>8</v>
      </c>
      <c r="O69" s="31">
        <v>9</v>
      </c>
      <c r="P69" s="31">
        <v>9</v>
      </c>
      <c r="Q69" s="76">
        <v>10</v>
      </c>
      <c r="R69" s="76">
        <v>10</v>
      </c>
      <c r="S69" s="76">
        <v>11</v>
      </c>
      <c r="T69" s="76">
        <v>11</v>
      </c>
      <c r="U69" s="76">
        <v>12</v>
      </c>
      <c r="V69" s="103">
        <v>13</v>
      </c>
    </row>
    <row r="70" spans="1:22" x14ac:dyDescent="0.25">
      <c r="A70" s="26">
        <v>19</v>
      </c>
      <c r="B70" s="41">
        <v>8</v>
      </c>
      <c r="C70" s="31">
        <v>8</v>
      </c>
      <c r="D70" s="31">
        <v>8</v>
      </c>
      <c r="E70" s="31">
        <v>8</v>
      </c>
      <c r="F70" s="31">
        <v>8</v>
      </c>
      <c r="G70" s="31">
        <v>8</v>
      </c>
      <c r="H70" s="31">
        <v>8</v>
      </c>
      <c r="I70" s="31">
        <v>8</v>
      </c>
      <c r="J70" s="31">
        <v>8</v>
      </c>
      <c r="K70" s="31">
        <v>8</v>
      </c>
      <c r="L70" s="31">
        <v>8</v>
      </c>
      <c r="M70" s="31">
        <v>8</v>
      </c>
      <c r="N70" s="31">
        <v>8</v>
      </c>
      <c r="O70" s="31">
        <v>9</v>
      </c>
      <c r="P70" s="31">
        <v>9</v>
      </c>
      <c r="Q70" s="76">
        <v>10</v>
      </c>
      <c r="R70" s="76">
        <v>10</v>
      </c>
      <c r="S70" s="76">
        <v>11</v>
      </c>
      <c r="T70" s="76">
        <v>11</v>
      </c>
      <c r="U70" s="76">
        <v>12</v>
      </c>
      <c r="V70" s="103">
        <v>13</v>
      </c>
    </row>
    <row r="71" spans="1:22" x14ac:dyDescent="0.25">
      <c r="A71" s="26">
        <v>20</v>
      </c>
      <c r="B71" s="42">
        <v>8</v>
      </c>
      <c r="C71" s="33">
        <v>8</v>
      </c>
      <c r="D71" s="33">
        <v>8</v>
      </c>
      <c r="E71" s="33">
        <v>8</v>
      </c>
      <c r="F71" s="33">
        <v>8</v>
      </c>
      <c r="G71" s="33">
        <v>8</v>
      </c>
      <c r="H71" s="33">
        <v>8</v>
      </c>
      <c r="I71" s="33">
        <v>8</v>
      </c>
      <c r="J71" s="33">
        <v>8</v>
      </c>
      <c r="K71" s="33">
        <v>8</v>
      </c>
      <c r="L71" s="33">
        <v>8</v>
      </c>
      <c r="M71" s="33">
        <v>8</v>
      </c>
      <c r="N71" s="33">
        <v>8</v>
      </c>
      <c r="O71" s="33">
        <v>9</v>
      </c>
      <c r="P71" s="33">
        <v>9</v>
      </c>
      <c r="Q71" s="77">
        <v>10</v>
      </c>
      <c r="R71" s="77">
        <v>10</v>
      </c>
      <c r="S71" s="77">
        <v>11</v>
      </c>
      <c r="T71" s="77">
        <v>11</v>
      </c>
      <c r="U71" s="77">
        <v>12</v>
      </c>
      <c r="V71" s="104">
        <v>13</v>
      </c>
    </row>
    <row r="73" spans="1:22" x14ac:dyDescent="0.25">
      <c r="A73" s="38" t="s">
        <v>59</v>
      </c>
      <c r="B73" s="26">
        <v>0</v>
      </c>
      <c r="C73" s="26">
        <v>1</v>
      </c>
      <c r="D73" s="26">
        <v>2</v>
      </c>
      <c r="E73" s="26">
        <v>3</v>
      </c>
      <c r="F73" s="26">
        <v>4</v>
      </c>
      <c r="G73" s="26">
        <v>5</v>
      </c>
      <c r="H73" s="26">
        <v>6</v>
      </c>
      <c r="I73" s="26">
        <v>7</v>
      </c>
      <c r="J73" s="26">
        <v>8</v>
      </c>
      <c r="K73" s="26">
        <v>9</v>
      </c>
      <c r="L73" s="26">
        <v>10</v>
      </c>
      <c r="M73" s="26">
        <v>11</v>
      </c>
      <c r="N73" s="26">
        <v>12</v>
      </c>
      <c r="O73" s="26">
        <v>13</v>
      </c>
      <c r="P73" s="26">
        <v>14</v>
      </c>
      <c r="Q73" s="26">
        <v>15</v>
      </c>
      <c r="R73" s="26">
        <v>16</v>
      </c>
      <c r="S73" s="26">
        <v>17</v>
      </c>
      <c r="T73" s="26">
        <v>18</v>
      </c>
      <c r="U73" s="26">
        <v>19</v>
      </c>
      <c r="V73" s="26">
        <v>20</v>
      </c>
    </row>
    <row r="74" spans="1:22" x14ac:dyDescent="0.25">
      <c r="A74" s="26">
        <v>0</v>
      </c>
      <c r="B74" s="40">
        <v>2</v>
      </c>
      <c r="C74" s="29">
        <v>2</v>
      </c>
      <c r="D74" s="29">
        <v>2</v>
      </c>
      <c r="E74" s="29">
        <v>2</v>
      </c>
      <c r="F74" s="29">
        <v>2</v>
      </c>
      <c r="G74" s="29">
        <v>2</v>
      </c>
      <c r="H74" s="29">
        <v>2</v>
      </c>
      <c r="I74" s="29">
        <v>2</v>
      </c>
      <c r="J74" s="29">
        <v>2</v>
      </c>
      <c r="K74" s="29">
        <v>2</v>
      </c>
      <c r="L74" s="29">
        <v>2</v>
      </c>
      <c r="M74" s="29">
        <v>2</v>
      </c>
      <c r="N74" s="29">
        <v>2</v>
      </c>
      <c r="O74" s="29">
        <v>2</v>
      </c>
      <c r="P74" s="29">
        <v>2</v>
      </c>
      <c r="Q74" s="29">
        <v>2</v>
      </c>
      <c r="R74" s="29">
        <v>2</v>
      </c>
      <c r="S74" s="29">
        <v>2</v>
      </c>
      <c r="T74" s="29">
        <v>2</v>
      </c>
      <c r="U74" s="29">
        <v>2</v>
      </c>
      <c r="V74" s="30">
        <v>2</v>
      </c>
    </row>
    <row r="75" spans="1:22" x14ac:dyDescent="0.25">
      <c r="A75" s="26">
        <v>1</v>
      </c>
      <c r="B75" s="41">
        <v>2</v>
      </c>
      <c r="C75" s="31">
        <v>2</v>
      </c>
      <c r="D75" s="31">
        <v>2</v>
      </c>
      <c r="E75" s="31">
        <v>2</v>
      </c>
      <c r="F75" s="31">
        <v>2</v>
      </c>
      <c r="G75" s="31">
        <v>2</v>
      </c>
      <c r="H75" s="31">
        <v>2</v>
      </c>
      <c r="I75" s="31">
        <v>2</v>
      </c>
      <c r="J75" s="31">
        <v>2</v>
      </c>
      <c r="K75" s="31">
        <v>2</v>
      </c>
      <c r="L75" s="31">
        <v>2</v>
      </c>
      <c r="M75" s="31">
        <v>2</v>
      </c>
      <c r="N75" s="31">
        <v>2</v>
      </c>
      <c r="O75" s="31">
        <v>2</v>
      </c>
      <c r="P75" s="31">
        <v>2</v>
      </c>
      <c r="Q75" s="31">
        <v>2</v>
      </c>
      <c r="R75" s="31">
        <v>2</v>
      </c>
      <c r="S75" s="31">
        <v>2</v>
      </c>
      <c r="T75" s="31">
        <v>2</v>
      </c>
      <c r="U75" s="31">
        <v>2</v>
      </c>
      <c r="V75" s="32">
        <v>2</v>
      </c>
    </row>
    <row r="76" spans="1:22" x14ac:dyDescent="0.25">
      <c r="A76" s="26">
        <v>2</v>
      </c>
      <c r="B76" s="41">
        <v>2</v>
      </c>
      <c r="C76" s="31">
        <v>2</v>
      </c>
      <c r="D76" s="31">
        <v>2</v>
      </c>
      <c r="E76" s="31">
        <v>2</v>
      </c>
      <c r="F76" s="31">
        <v>2</v>
      </c>
      <c r="G76" s="31">
        <v>2</v>
      </c>
      <c r="H76" s="31">
        <v>2</v>
      </c>
      <c r="I76" s="31">
        <v>2</v>
      </c>
      <c r="J76" s="31">
        <v>2</v>
      </c>
      <c r="K76" s="31">
        <v>2</v>
      </c>
      <c r="L76" s="31">
        <v>2</v>
      </c>
      <c r="M76" s="31">
        <v>2</v>
      </c>
      <c r="N76" s="31">
        <v>2</v>
      </c>
      <c r="O76" s="31">
        <v>2</v>
      </c>
      <c r="P76" s="31">
        <v>2</v>
      </c>
      <c r="Q76" s="31">
        <v>2</v>
      </c>
      <c r="R76" s="31">
        <v>2</v>
      </c>
      <c r="S76" s="31">
        <v>2</v>
      </c>
      <c r="T76" s="31">
        <v>2</v>
      </c>
      <c r="U76" s="31">
        <v>2</v>
      </c>
      <c r="V76" s="32">
        <v>2</v>
      </c>
    </row>
    <row r="77" spans="1:22" x14ac:dyDescent="0.25">
      <c r="A77" s="26">
        <v>3</v>
      </c>
      <c r="B77" s="41">
        <v>2</v>
      </c>
      <c r="C77" s="31">
        <v>2</v>
      </c>
      <c r="D77" s="31">
        <v>2</v>
      </c>
      <c r="E77" s="31">
        <v>2</v>
      </c>
      <c r="F77" s="31">
        <v>2</v>
      </c>
      <c r="G77" s="31">
        <v>2</v>
      </c>
      <c r="H77" s="31">
        <v>2</v>
      </c>
      <c r="I77" s="31">
        <v>2</v>
      </c>
      <c r="J77" s="31">
        <v>2</v>
      </c>
      <c r="K77" s="31">
        <v>2</v>
      </c>
      <c r="L77" s="31">
        <v>2</v>
      </c>
      <c r="M77" s="31">
        <v>2</v>
      </c>
      <c r="N77" s="31">
        <v>2</v>
      </c>
      <c r="O77" s="31">
        <v>2</v>
      </c>
      <c r="P77" s="31">
        <v>2</v>
      </c>
      <c r="Q77" s="31">
        <v>2</v>
      </c>
      <c r="R77" s="31">
        <v>2</v>
      </c>
      <c r="S77" s="31">
        <v>2</v>
      </c>
      <c r="T77" s="31">
        <v>3</v>
      </c>
      <c r="U77" s="31">
        <v>3</v>
      </c>
      <c r="V77" s="32">
        <v>3</v>
      </c>
    </row>
    <row r="78" spans="1:22" x14ac:dyDescent="0.25">
      <c r="A78" s="26">
        <v>4</v>
      </c>
      <c r="B78" s="41">
        <v>2</v>
      </c>
      <c r="C78" s="31">
        <v>2</v>
      </c>
      <c r="D78" s="31">
        <v>2</v>
      </c>
      <c r="E78" s="31">
        <v>2</v>
      </c>
      <c r="F78" s="31">
        <v>2</v>
      </c>
      <c r="G78" s="31">
        <v>2</v>
      </c>
      <c r="H78" s="31">
        <v>2</v>
      </c>
      <c r="I78" s="31">
        <v>2</v>
      </c>
      <c r="J78" s="31">
        <v>2</v>
      </c>
      <c r="K78" s="31">
        <v>2</v>
      </c>
      <c r="L78" s="31">
        <v>2</v>
      </c>
      <c r="M78" s="31">
        <v>2</v>
      </c>
      <c r="N78" s="31">
        <v>2</v>
      </c>
      <c r="O78" s="31">
        <v>2</v>
      </c>
      <c r="P78" s="31">
        <v>2</v>
      </c>
      <c r="Q78" s="31">
        <v>2</v>
      </c>
      <c r="R78" s="31">
        <v>3</v>
      </c>
      <c r="S78" s="31">
        <v>3</v>
      </c>
      <c r="T78" s="31">
        <v>4</v>
      </c>
      <c r="U78" s="31">
        <v>4</v>
      </c>
      <c r="V78" s="32">
        <v>4</v>
      </c>
    </row>
    <row r="79" spans="1:22" x14ac:dyDescent="0.25">
      <c r="A79" s="26">
        <v>5</v>
      </c>
      <c r="B79" s="41">
        <v>2</v>
      </c>
      <c r="C79" s="31">
        <v>2</v>
      </c>
      <c r="D79" s="31">
        <v>2</v>
      </c>
      <c r="E79" s="31">
        <v>2</v>
      </c>
      <c r="F79" s="31">
        <v>2</v>
      </c>
      <c r="G79" s="31">
        <v>2</v>
      </c>
      <c r="H79" s="31">
        <v>2</v>
      </c>
      <c r="I79" s="31">
        <v>2</v>
      </c>
      <c r="J79" s="31">
        <v>2</v>
      </c>
      <c r="K79" s="31">
        <v>2</v>
      </c>
      <c r="L79" s="31">
        <v>2</v>
      </c>
      <c r="M79" s="31">
        <v>2</v>
      </c>
      <c r="N79" s="31">
        <v>2</v>
      </c>
      <c r="O79" s="31">
        <v>2</v>
      </c>
      <c r="P79" s="31">
        <v>3</v>
      </c>
      <c r="Q79" s="31">
        <v>3</v>
      </c>
      <c r="R79" s="31">
        <v>4</v>
      </c>
      <c r="S79" s="31">
        <v>4</v>
      </c>
      <c r="T79" s="31">
        <v>5</v>
      </c>
      <c r="U79" s="31">
        <v>5</v>
      </c>
      <c r="V79" s="32">
        <v>5</v>
      </c>
    </row>
    <row r="80" spans="1:22" x14ac:dyDescent="0.25">
      <c r="A80" s="26">
        <v>6</v>
      </c>
      <c r="B80" s="41">
        <v>3</v>
      </c>
      <c r="C80" s="31">
        <v>3</v>
      </c>
      <c r="D80" s="31">
        <v>3</v>
      </c>
      <c r="E80" s="31">
        <v>3</v>
      </c>
      <c r="F80" s="31">
        <v>2</v>
      </c>
      <c r="G80" s="31">
        <v>2</v>
      </c>
      <c r="H80" s="31">
        <v>2</v>
      </c>
      <c r="I80" s="31">
        <v>2</v>
      </c>
      <c r="J80" s="31">
        <v>2</v>
      </c>
      <c r="K80" s="31">
        <v>2</v>
      </c>
      <c r="L80" s="31">
        <v>2</v>
      </c>
      <c r="M80" s="31">
        <v>2</v>
      </c>
      <c r="N80" s="31">
        <v>3</v>
      </c>
      <c r="O80" s="31">
        <v>3</v>
      </c>
      <c r="P80" s="31">
        <v>4</v>
      </c>
      <c r="Q80" s="31">
        <v>4</v>
      </c>
      <c r="R80" s="31">
        <v>5</v>
      </c>
      <c r="S80" s="31">
        <v>5</v>
      </c>
      <c r="T80" s="31">
        <v>6</v>
      </c>
      <c r="U80" s="31">
        <v>6</v>
      </c>
      <c r="V80" s="32">
        <v>6</v>
      </c>
    </row>
    <row r="81" spans="1:22" x14ac:dyDescent="0.25">
      <c r="A81" s="26">
        <v>7</v>
      </c>
      <c r="B81" s="41">
        <v>4</v>
      </c>
      <c r="C81" s="31">
        <v>4</v>
      </c>
      <c r="D81" s="31">
        <v>4</v>
      </c>
      <c r="E81" s="31">
        <v>4</v>
      </c>
      <c r="F81" s="31">
        <v>3</v>
      </c>
      <c r="G81" s="31">
        <v>3</v>
      </c>
      <c r="H81" s="31">
        <v>3</v>
      </c>
      <c r="I81" s="31">
        <v>3</v>
      </c>
      <c r="J81" s="31">
        <v>3</v>
      </c>
      <c r="K81" s="31">
        <v>3</v>
      </c>
      <c r="L81" s="31">
        <v>3</v>
      </c>
      <c r="M81" s="31">
        <v>3</v>
      </c>
      <c r="N81" s="31">
        <v>4</v>
      </c>
      <c r="O81" s="31">
        <v>4</v>
      </c>
      <c r="P81" s="31">
        <v>5</v>
      </c>
      <c r="Q81" s="31">
        <v>5</v>
      </c>
      <c r="R81" s="31">
        <v>6</v>
      </c>
      <c r="S81" s="31">
        <v>6</v>
      </c>
      <c r="T81" s="31">
        <v>7</v>
      </c>
      <c r="U81" s="31">
        <v>7</v>
      </c>
      <c r="V81" s="32">
        <v>7</v>
      </c>
    </row>
    <row r="82" spans="1:22" x14ac:dyDescent="0.25">
      <c r="A82" s="26">
        <v>8</v>
      </c>
      <c r="B82" s="41">
        <v>5</v>
      </c>
      <c r="C82" s="31">
        <v>5</v>
      </c>
      <c r="D82" s="31">
        <v>5</v>
      </c>
      <c r="E82" s="31">
        <v>5</v>
      </c>
      <c r="F82" s="31">
        <v>4</v>
      </c>
      <c r="G82" s="31">
        <v>4</v>
      </c>
      <c r="H82" s="31">
        <v>4</v>
      </c>
      <c r="I82" s="31">
        <v>4</v>
      </c>
      <c r="J82" s="31">
        <v>4</v>
      </c>
      <c r="K82" s="31">
        <v>4</v>
      </c>
      <c r="L82" s="31">
        <v>4</v>
      </c>
      <c r="M82" s="31">
        <v>4</v>
      </c>
      <c r="N82" s="31">
        <v>5</v>
      </c>
      <c r="O82" s="31">
        <v>5</v>
      </c>
      <c r="P82" s="31">
        <v>6</v>
      </c>
      <c r="Q82" s="31">
        <v>6</v>
      </c>
      <c r="R82" s="31">
        <v>7</v>
      </c>
      <c r="S82" s="31">
        <v>7</v>
      </c>
      <c r="T82" s="31">
        <v>8</v>
      </c>
      <c r="U82" s="31">
        <v>8</v>
      </c>
      <c r="V82" s="32">
        <v>8</v>
      </c>
    </row>
    <row r="83" spans="1:22" x14ac:dyDescent="0.25">
      <c r="A83" s="26">
        <v>9</v>
      </c>
      <c r="B83" s="41">
        <v>6</v>
      </c>
      <c r="C83" s="31">
        <v>6</v>
      </c>
      <c r="D83" s="31">
        <v>6</v>
      </c>
      <c r="E83" s="31">
        <v>6</v>
      </c>
      <c r="F83" s="31">
        <v>5</v>
      </c>
      <c r="G83" s="31">
        <v>5</v>
      </c>
      <c r="H83" s="31">
        <v>5</v>
      </c>
      <c r="I83" s="31">
        <v>5</v>
      </c>
      <c r="J83" s="31">
        <v>5</v>
      </c>
      <c r="K83" s="31">
        <v>5</v>
      </c>
      <c r="L83" s="31">
        <v>5</v>
      </c>
      <c r="M83" s="31">
        <v>5</v>
      </c>
      <c r="N83" s="31">
        <v>6</v>
      </c>
      <c r="O83" s="31">
        <v>6</v>
      </c>
      <c r="P83" s="31">
        <v>7</v>
      </c>
      <c r="Q83" s="31">
        <v>7</v>
      </c>
      <c r="R83" s="31">
        <v>8</v>
      </c>
      <c r="S83" s="31">
        <v>8</v>
      </c>
      <c r="T83" s="31">
        <v>9</v>
      </c>
      <c r="U83" s="31">
        <v>9</v>
      </c>
      <c r="V83" s="32">
        <v>9</v>
      </c>
    </row>
    <row r="84" spans="1:22" x14ac:dyDescent="0.25">
      <c r="A84" s="26">
        <v>10</v>
      </c>
      <c r="B84" s="41">
        <v>7</v>
      </c>
      <c r="C84" s="31">
        <v>7</v>
      </c>
      <c r="D84" s="31">
        <v>7</v>
      </c>
      <c r="E84" s="31">
        <v>7</v>
      </c>
      <c r="F84" s="31">
        <v>6</v>
      </c>
      <c r="G84" s="31">
        <v>6</v>
      </c>
      <c r="H84" s="31">
        <v>6</v>
      </c>
      <c r="I84" s="31">
        <v>6</v>
      </c>
      <c r="J84" s="31">
        <v>6</v>
      </c>
      <c r="K84" s="31">
        <v>6</v>
      </c>
      <c r="L84" s="31">
        <v>6</v>
      </c>
      <c r="M84" s="31">
        <v>6</v>
      </c>
      <c r="N84" s="31">
        <v>7</v>
      </c>
      <c r="O84" s="31">
        <v>7</v>
      </c>
      <c r="P84" s="31">
        <v>8</v>
      </c>
      <c r="Q84" s="31">
        <v>8</v>
      </c>
      <c r="R84" s="31">
        <v>9</v>
      </c>
      <c r="S84" s="31">
        <v>9</v>
      </c>
      <c r="T84" s="31">
        <v>10</v>
      </c>
      <c r="U84" s="31">
        <v>10</v>
      </c>
      <c r="V84" s="32">
        <v>10</v>
      </c>
    </row>
    <row r="85" spans="1:22" x14ac:dyDescent="0.25">
      <c r="A85" s="26">
        <v>11</v>
      </c>
      <c r="B85" s="41">
        <v>8</v>
      </c>
      <c r="C85" s="31">
        <v>8</v>
      </c>
      <c r="D85" s="31">
        <v>8</v>
      </c>
      <c r="E85" s="31">
        <v>8</v>
      </c>
      <c r="F85" s="31">
        <v>7</v>
      </c>
      <c r="G85" s="31">
        <v>7</v>
      </c>
      <c r="H85" s="31">
        <v>7</v>
      </c>
      <c r="I85" s="31">
        <v>7</v>
      </c>
      <c r="J85" s="31">
        <v>7</v>
      </c>
      <c r="K85" s="31">
        <v>7</v>
      </c>
      <c r="L85" s="31">
        <v>7</v>
      </c>
      <c r="M85" s="31">
        <v>7</v>
      </c>
      <c r="N85" s="31">
        <v>8</v>
      </c>
      <c r="O85" s="31">
        <v>8</v>
      </c>
      <c r="P85" s="31">
        <v>9</v>
      </c>
      <c r="Q85" s="31">
        <v>9</v>
      </c>
      <c r="R85" s="31">
        <v>10</v>
      </c>
      <c r="S85" s="31">
        <v>10</v>
      </c>
      <c r="T85" s="31">
        <v>11</v>
      </c>
      <c r="U85" s="31">
        <v>11</v>
      </c>
      <c r="V85" s="32">
        <v>11</v>
      </c>
    </row>
    <row r="86" spans="1:22" x14ac:dyDescent="0.25">
      <c r="A86" s="26">
        <v>12</v>
      </c>
      <c r="B86" s="41">
        <v>9</v>
      </c>
      <c r="C86" s="31">
        <v>9</v>
      </c>
      <c r="D86" s="31">
        <v>9</v>
      </c>
      <c r="E86" s="31">
        <v>9</v>
      </c>
      <c r="F86" s="31">
        <v>8</v>
      </c>
      <c r="G86" s="31">
        <v>8</v>
      </c>
      <c r="H86" s="31">
        <v>8</v>
      </c>
      <c r="I86" s="31">
        <v>8</v>
      </c>
      <c r="J86" s="31">
        <v>8</v>
      </c>
      <c r="K86" s="31">
        <v>8</v>
      </c>
      <c r="L86" s="31">
        <v>8</v>
      </c>
      <c r="M86" s="31">
        <v>8</v>
      </c>
      <c r="N86" s="31">
        <v>9</v>
      </c>
      <c r="O86" s="31">
        <v>9</v>
      </c>
      <c r="P86" s="31">
        <v>10</v>
      </c>
      <c r="Q86" s="31">
        <v>10</v>
      </c>
      <c r="R86" s="31">
        <v>11</v>
      </c>
      <c r="S86" s="31">
        <v>11</v>
      </c>
      <c r="T86" s="31">
        <v>12</v>
      </c>
      <c r="U86" s="31">
        <v>12</v>
      </c>
      <c r="V86" s="32">
        <v>12</v>
      </c>
    </row>
    <row r="87" spans="1:22" x14ac:dyDescent="0.25">
      <c r="A87" s="26">
        <v>13</v>
      </c>
      <c r="B87" s="41">
        <v>10</v>
      </c>
      <c r="C87" s="31">
        <v>10</v>
      </c>
      <c r="D87" s="31">
        <v>10</v>
      </c>
      <c r="E87" s="31">
        <v>10</v>
      </c>
      <c r="F87" s="31">
        <v>9</v>
      </c>
      <c r="G87" s="31">
        <v>9</v>
      </c>
      <c r="H87" s="31">
        <v>9</v>
      </c>
      <c r="I87" s="31">
        <v>9</v>
      </c>
      <c r="J87" s="31">
        <v>9</v>
      </c>
      <c r="K87" s="31">
        <v>9</v>
      </c>
      <c r="L87" s="31">
        <v>9</v>
      </c>
      <c r="M87" s="31">
        <v>9</v>
      </c>
      <c r="N87" s="31">
        <v>10</v>
      </c>
      <c r="O87" s="31">
        <v>10</v>
      </c>
      <c r="P87" s="31">
        <v>11</v>
      </c>
      <c r="Q87" s="31">
        <v>11</v>
      </c>
      <c r="R87" s="31">
        <v>12</v>
      </c>
      <c r="S87" s="31">
        <v>12</v>
      </c>
      <c r="T87" s="31">
        <v>13</v>
      </c>
      <c r="U87" s="31">
        <v>13</v>
      </c>
      <c r="V87" s="32">
        <v>13</v>
      </c>
    </row>
    <row r="88" spans="1:22" x14ac:dyDescent="0.25">
      <c r="A88" s="26">
        <v>14</v>
      </c>
      <c r="B88" s="41">
        <v>11</v>
      </c>
      <c r="C88" s="31">
        <v>11</v>
      </c>
      <c r="D88" s="31">
        <v>11</v>
      </c>
      <c r="E88" s="31">
        <v>11</v>
      </c>
      <c r="F88" s="31">
        <v>10</v>
      </c>
      <c r="G88" s="31">
        <v>10</v>
      </c>
      <c r="H88" s="31">
        <v>10</v>
      </c>
      <c r="I88" s="31">
        <v>10</v>
      </c>
      <c r="J88" s="31">
        <v>10</v>
      </c>
      <c r="K88" s="31">
        <v>10</v>
      </c>
      <c r="L88" s="31">
        <v>10</v>
      </c>
      <c r="M88" s="31">
        <v>10</v>
      </c>
      <c r="N88" s="31">
        <v>11</v>
      </c>
      <c r="O88" s="31">
        <v>11</v>
      </c>
      <c r="P88" s="31">
        <v>12</v>
      </c>
      <c r="Q88" s="31">
        <v>12</v>
      </c>
      <c r="R88" s="31">
        <v>13</v>
      </c>
      <c r="S88" s="31">
        <v>13</v>
      </c>
      <c r="T88" s="31">
        <v>14</v>
      </c>
      <c r="U88" s="31">
        <v>14</v>
      </c>
      <c r="V88" s="32">
        <v>14</v>
      </c>
    </row>
    <row r="89" spans="1:22" x14ac:dyDescent="0.25">
      <c r="A89" s="26">
        <v>15</v>
      </c>
      <c r="B89" s="41">
        <v>12</v>
      </c>
      <c r="C89" s="31">
        <v>12</v>
      </c>
      <c r="D89" s="31">
        <v>12</v>
      </c>
      <c r="E89" s="31">
        <v>12</v>
      </c>
      <c r="F89" s="31">
        <v>11</v>
      </c>
      <c r="G89" s="31">
        <v>11</v>
      </c>
      <c r="H89" s="31">
        <v>11</v>
      </c>
      <c r="I89" s="31">
        <v>11</v>
      </c>
      <c r="J89" s="31">
        <v>11</v>
      </c>
      <c r="K89" s="31">
        <v>11</v>
      </c>
      <c r="L89" s="31">
        <v>11</v>
      </c>
      <c r="M89" s="31">
        <v>11</v>
      </c>
      <c r="N89" s="31">
        <v>12</v>
      </c>
      <c r="O89" s="31">
        <v>12</v>
      </c>
      <c r="P89" s="31">
        <v>13</v>
      </c>
      <c r="Q89" s="31">
        <v>13</v>
      </c>
      <c r="R89" s="31">
        <v>14</v>
      </c>
      <c r="S89" s="31">
        <v>14</v>
      </c>
      <c r="T89" s="31">
        <v>15</v>
      </c>
      <c r="U89" s="31">
        <v>15</v>
      </c>
      <c r="V89" s="32">
        <v>15</v>
      </c>
    </row>
    <row r="90" spans="1:22" x14ac:dyDescent="0.25">
      <c r="A90" s="26">
        <v>16</v>
      </c>
      <c r="B90" s="41">
        <v>13</v>
      </c>
      <c r="C90" s="31">
        <v>13</v>
      </c>
      <c r="D90" s="31">
        <v>13</v>
      </c>
      <c r="E90" s="31">
        <v>13</v>
      </c>
      <c r="F90" s="31">
        <v>12</v>
      </c>
      <c r="G90" s="31">
        <v>12</v>
      </c>
      <c r="H90" s="31">
        <v>12</v>
      </c>
      <c r="I90" s="31">
        <v>12</v>
      </c>
      <c r="J90" s="31">
        <v>12</v>
      </c>
      <c r="K90" s="31">
        <v>12</v>
      </c>
      <c r="L90" s="31">
        <v>12</v>
      </c>
      <c r="M90" s="31">
        <v>12</v>
      </c>
      <c r="N90" s="31">
        <v>13</v>
      </c>
      <c r="O90" s="31">
        <v>13</v>
      </c>
      <c r="P90" s="31">
        <v>14</v>
      </c>
      <c r="Q90" s="31">
        <v>14</v>
      </c>
      <c r="R90" s="31">
        <v>15</v>
      </c>
      <c r="S90" s="31">
        <v>15</v>
      </c>
      <c r="T90" s="31">
        <v>16</v>
      </c>
      <c r="U90" s="31">
        <v>16</v>
      </c>
      <c r="V90" s="32">
        <v>16</v>
      </c>
    </row>
    <row r="91" spans="1:22" x14ac:dyDescent="0.25">
      <c r="A91" s="26">
        <v>17</v>
      </c>
      <c r="B91" s="41">
        <v>14</v>
      </c>
      <c r="C91" s="31">
        <v>14</v>
      </c>
      <c r="D91" s="31">
        <v>14</v>
      </c>
      <c r="E91" s="31">
        <v>14</v>
      </c>
      <c r="F91" s="31">
        <v>13</v>
      </c>
      <c r="G91" s="31">
        <v>13</v>
      </c>
      <c r="H91" s="31">
        <v>13</v>
      </c>
      <c r="I91" s="31">
        <v>13</v>
      </c>
      <c r="J91" s="31">
        <v>13</v>
      </c>
      <c r="K91" s="31">
        <v>13</v>
      </c>
      <c r="L91" s="31">
        <v>13</v>
      </c>
      <c r="M91" s="31">
        <v>13</v>
      </c>
      <c r="N91" s="31">
        <v>14</v>
      </c>
      <c r="O91" s="31">
        <v>14</v>
      </c>
      <c r="P91" s="31">
        <v>15</v>
      </c>
      <c r="Q91" s="31">
        <v>15</v>
      </c>
      <c r="R91" s="31">
        <v>16</v>
      </c>
      <c r="S91" s="31">
        <v>16</v>
      </c>
      <c r="T91" s="31">
        <v>17</v>
      </c>
      <c r="U91" s="31">
        <v>17</v>
      </c>
      <c r="V91" s="32">
        <v>17</v>
      </c>
    </row>
    <row r="92" spans="1:22" x14ac:dyDescent="0.25">
      <c r="A92" s="26">
        <v>18</v>
      </c>
      <c r="B92" s="41">
        <v>15</v>
      </c>
      <c r="C92" s="31">
        <v>15</v>
      </c>
      <c r="D92" s="31">
        <v>15</v>
      </c>
      <c r="E92" s="31">
        <v>15</v>
      </c>
      <c r="F92" s="31">
        <v>14</v>
      </c>
      <c r="G92" s="31">
        <v>14</v>
      </c>
      <c r="H92" s="31">
        <v>14</v>
      </c>
      <c r="I92" s="31">
        <v>14</v>
      </c>
      <c r="J92" s="31">
        <v>14</v>
      </c>
      <c r="K92" s="31">
        <v>14</v>
      </c>
      <c r="L92" s="31">
        <v>14</v>
      </c>
      <c r="M92" s="31">
        <v>14</v>
      </c>
      <c r="N92" s="31">
        <v>15</v>
      </c>
      <c r="O92" s="31">
        <v>15</v>
      </c>
      <c r="P92" s="31">
        <v>16</v>
      </c>
      <c r="Q92" s="31">
        <v>16</v>
      </c>
      <c r="R92" s="31">
        <v>17</v>
      </c>
      <c r="S92" s="31">
        <v>17</v>
      </c>
      <c r="T92" s="31">
        <v>18</v>
      </c>
      <c r="U92" s="31">
        <v>18</v>
      </c>
      <c r="V92" s="32">
        <v>18</v>
      </c>
    </row>
    <row r="93" spans="1:22" x14ac:dyDescent="0.25">
      <c r="A93" s="26">
        <v>19</v>
      </c>
      <c r="B93" s="41">
        <v>16</v>
      </c>
      <c r="C93" s="31">
        <v>16</v>
      </c>
      <c r="D93" s="31">
        <v>16</v>
      </c>
      <c r="E93" s="31">
        <v>16</v>
      </c>
      <c r="F93" s="31">
        <v>15</v>
      </c>
      <c r="G93" s="31">
        <v>15</v>
      </c>
      <c r="H93" s="31">
        <v>15</v>
      </c>
      <c r="I93" s="31">
        <v>15</v>
      </c>
      <c r="J93" s="31">
        <v>15</v>
      </c>
      <c r="K93" s="31">
        <v>15</v>
      </c>
      <c r="L93" s="31">
        <v>15</v>
      </c>
      <c r="M93" s="31">
        <v>15</v>
      </c>
      <c r="N93" s="31">
        <v>16</v>
      </c>
      <c r="O93" s="31">
        <v>16</v>
      </c>
      <c r="P93" s="31">
        <v>17</v>
      </c>
      <c r="Q93" s="31">
        <v>17</v>
      </c>
      <c r="R93" s="31">
        <v>18</v>
      </c>
      <c r="S93" s="31">
        <v>18</v>
      </c>
      <c r="T93" s="31">
        <v>19</v>
      </c>
      <c r="U93" s="31">
        <v>19</v>
      </c>
      <c r="V93" s="32">
        <v>19</v>
      </c>
    </row>
    <row r="94" spans="1:22" x14ac:dyDescent="0.25">
      <c r="A94" s="26">
        <v>20</v>
      </c>
      <c r="B94" s="42">
        <v>17</v>
      </c>
      <c r="C94" s="33">
        <v>17</v>
      </c>
      <c r="D94" s="33">
        <v>17</v>
      </c>
      <c r="E94" s="33">
        <v>17</v>
      </c>
      <c r="F94" s="33">
        <v>16</v>
      </c>
      <c r="G94" s="33">
        <v>16</v>
      </c>
      <c r="H94" s="33">
        <v>16</v>
      </c>
      <c r="I94" s="33">
        <v>16</v>
      </c>
      <c r="J94" s="33">
        <v>16</v>
      </c>
      <c r="K94" s="33">
        <v>16</v>
      </c>
      <c r="L94" s="33">
        <v>16</v>
      </c>
      <c r="M94" s="33">
        <v>16</v>
      </c>
      <c r="N94" s="33">
        <v>17</v>
      </c>
      <c r="O94" s="33">
        <v>17</v>
      </c>
      <c r="P94" s="33">
        <v>18</v>
      </c>
      <c r="Q94" s="33">
        <v>18</v>
      </c>
      <c r="R94" s="33">
        <v>19</v>
      </c>
      <c r="S94" s="33">
        <v>19</v>
      </c>
      <c r="T94" s="33">
        <v>20</v>
      </c>
      <c r="U94" s="33">
        <v>20</v>
      </c>
      <c r="V94" s="34">
        <v>20</v>
      </c>
    </row>
    <row r="96" spans="1:22" x14ac:dyDescent="0.25">
      <c r="A96" s="38" t="s">
        <v>60</v>
      </c>
      <c r="B96" s="26">
        <v>0</v>
      </c>
      <c r="C96" s="26">
        <v>1</v>
      </c>
      <c r="D96" s="26">
        <v>2</v>
      </c>
      <c r="E96" s="26">
        <v>3</v>
      </c>
      <c r="F96" s="26">
        <v>4</v>
      </c>
      <c r="G96" s="26">
        <v>5</v>
      </c>
      <c r="H96" s="26">
        <v>6</v>
      </c>
      <c r="I96" s="26">
        <v>7</v>
      </c>
      <c r="J96" s="26">
        <v>8</v>
      </c>
      <c r="K96" s="26">
        <v>9</v>
      </c>
      <c r="L96" s="26">
        <v>10</v>
      </c>
      <c r="M96" s="26">
        <v>11</v>
      </c>
      <c r="N96" s="26">
        <v>12</v>
      </c>
      <c r="O96" s="26">
        <v>13</v>
      </c>
      <c r="P96" s="26">
        <v>14</v>
      </c>
      <c r="Q96" s="26">
        <v>15</v>
      </c>
      <c r="R96" s="26">
        <v>16</v>
      </c>
      <c r="S96" s="26">
        <v>17</v>
      </c>
      <c r="T96" s="26">
        <v>18</v>
      </c>
      <c r="U96" s="26">
        <v>19</v>
      </c>
      <c r="V96" s="26">
        <v>20</v>
      </c>
    </row>
    <row r="97" spans="1:22" x14ac:dyDescent="0.25">
      <c r="A97" s="26">
        <v>0</v>
      </c>
      <c r="B97" s="40">
        <v>6</v>
      </c>
      <c r="C97" s="29">
        <v>6</v>
      </c>
      <c r="D97" s="29">
        <v>6</v>
      </c>
      <c r="E97" s="29">
        <v>6</v>
      </c>
      <c r="F97" s="29">
        <v>6</v>
      </c>
      <c r="G97" s="29">
        <v>6</v>
      </c>
      <c r="H97" s="29">
        <v>6</v>
      </c>
      <c r="I97" s="29">
        <v>6</v>
      </c>
      <c r="J97" s="29">
        <v>6</v>
      </c>
      <c r="K97" s="29">
        <v>6</v>
      </c>
      <c r="L97" s="29">
        <v>6</v>
      </c>
      <c r="M97" s="29">
        <v>6</v>
      </c>
      <c r="N97" s="29">
        <v>6</v>
      </c>
      <c r="O97" s="29">
        <v>6</v>
      </c>
      <c r="P97" s="29">
        <v>6</v>
      </c>
      <c r="Q97" s="29">
        <v>6</v>
      </c>
      <c r="R97" s="101">
        <v>6</v>
      </c>
      <c r="S97" s="101">
        <v>6</v>
      </c>
      <c r="T97" s="101">
        <v>7</v>
      </c>
      <c r="U97" s="101">
        <v>7</v>
      </c>
      <c r="V97" s="102">
        <v>7</v>
      </c>
    </row>
    <row r="98" spans="1:22" x14ac:dyDescent="0.25">
      <c r="A98" s="26">
        <v>1</v>
      </c>
      <c r="B98" s="41">
        <v>6</v>
      </c>
      <c r="C98" s="31">
        <v>6</v>
      </c>
      <c r="D98" s="31">
        <v>6</v>
      </c>
      <c r="E98" s="31">
        <v>6</v>
      </c>
      <c r="F98" s="31">
        <v>6</v>
      </c>
      <c r="G98" s="31">
        <v>6</v>
      </c>
      <c r="H98" s="31">
        <v>6</v>
      </c>
      <c r="I98" s="31">
        <v>6</v>
      </c>
      <c r="J98" s="31">
        <v>6</v>
      </c>
      <c r="K98" s="31">
        <v>6</v>
      </c>
      <c r="L98" s="31">
        <v>6</v>
      </c>
      <c r="M98" s="31">
        <v>6</v>
      </c>
      <c r="N98" s="31">
        <v>6</v>
      </c>
      <c r="O98" s="31">
        <v>6</v>
      </c>
      <c r="P98" s="31">
        <v>6</v>
      </c>
      <c r="Q98" s="31">
        <v>6</v>
      </c>
      <c r="R98" s="76">
        <v>6</v>
      </c>
      <c r="S98" s="76">
        <v>6</v>
      </c>
      <c r="T98" s="76">
        <v>7</v>
      </c>
      <c r="U98" s="76">
        <v>7</v>
      </c>
      <c r="V98" s="103">
        <v>7</v>
      </c>
    </row>
    <row r="99" spans="1:22" x14ac:dyDescent="0.25">
      <c r="A99" s="26">
        <v>2</v>
      </c>
      <c r="B99" s="41">
        <v>4</v>
      </c>
      <c r="C99" s="31">
        <v>4</v>
      </c>
      <c r="D99" s="31">
        <v>4</v>
      </c>
      <c r="E99" s="31">
        <v>4</v>
      </c>
      <c r="F99" s="31">
        <v>6</v>
      </c>
      <c r="G99" s="31">
        <v>6</v>
      </c>
      <c r="H99" s="31">
        <v>6</v>
      </c>
      <c r="I99" s="31">
        <v>6</v>
      </c>
      <c r="J99" s="31">
        <v>6</v>
      </c>
      <c r="K99" s="31">
        <v>6</v>
      </c>
      <c r="L99" s="31">
        <v>6</v>
      </c>
      <c r="M99" s="31">
        <v>6</v>
      </c>
      <c r="N99" s="31">
        <v>6</v>
      </c>
      <c r="O99" s="31">
        <v>6</v>
      </c>
      <c r="P99" s="31">
        <v>6</v>
      </c>
      <c r="Q99" s="31">
        <v>6</v>
      </c>
      <c r="R99" s="76">
        <v>6</v>
      </c>
      <c r="S99" s="76">
        <v>6</v>
      </c>
      <c r="T99" s="76">
        <v>7</v>
      </c>
      <c r="U99" s="76">
        <v>7</v>
      </c>
      <c r="V99" s="103">
        <v>7</v>
      </c>
    </row>
    <row r="100" spans="1:22" x14ac:dyDescent="0.25">
      <c r="A100" s="26">
        <v>3</v>
      </c>
      <c r="B100" s="41">
        <v>4</v>
      </c>
      <c r="C100" s="31">
        <v>4</v>
      </c>
      <c r="D100" s="31">
        <v>4</v>
      </c>
      <c r="E100" s="31">
        <v>4</v>
      </c>
      <c r="F100" s="31">
        <v>6</v>
      </c>
      <c r="G100" s="31">
        <v>6</v>
      </c>
      <c r="H100" s="31">
        <v>6</v>
      </c>
      <c r="I100" s="31">
        <v>6</v>
      </c>
      <c r="J100" s="31">
        <v>6</v>
      </c>
      <c r="K100" s="31">
        <v>6</v>
      </c>
      <c r="L100" s="31">
        <v>6</v>
      </c>
      <c r="M100" s="31">
        <v>6</v>
      </c>
      <c r="N100" s="31">
        <v>6</v>
      </c>
      <c r="O100" s="31">
        <v>6</v>
      </c>
      <c r="P100" s="31">
        <v>6</v>
      </c>
      <c r="Q100" s="31">
        <v>6</v>
      </c>
      <c r="R100" s="76">
        <v>6</v>
      </c>
      <c r="S100" s="76">
        <v>6</v>
      </c>
      <c r="T100" s="76">
        <v>7</v>
      </c>
      <c r="U100" s="76">
        <v>7</v>
      </c>
      <c r="V100" s="103">
        <v>7</v>
      </c>
    </row>
    <row r="101" spans="1:22" x14ac:dyDescent="0.25">
      <c r="A101" s="26">
        <v>4</v>
      </c>
      <c r="B101" s="41">
        <v>4</v>
      </c>
      <c r="C101" s="31">
        <v>4</v>
      </c>
      <c r="D101" s="31">
        <v>4</v>
      </c>
      <c r="E101" s="31">
        <v>4</v>
      </c>
      <c r="F101" s="31">
        <v>5</v>
      </c>
      <c r="G101" s="31">
        <v>5</v>
      </c>
      <c r="H101" s="31">
        <v>5</v>
      </c>
      <c r="I101" s="31">
        <v>5</v>
      </c>
      <c r="J101" s="31">
        <v>5</v>
      </c>
      <c r="K101" s="31">
        <v>5</v>
      </c>
      <c r="L101" s="31">
        <v>5</v>
      </c>
      <c r="M101" s="31">
        <v>5</v>
      </c>
      <c r="N101" s="31">
        <v>5</v>
      </c>
      <c r="O101" s="31">
        <v>5</v>
      </c>
      <c r="P101" s="31">
        <v>5</v>
      </c>
      <c r="Q101" s="31">
        <v>5</v>
      </c>
      <c r="R101" s="76">
        <v>6</v>
      </c>
      <c r="S101" s="76">
        <v>6</v>
      </c>
      <c r="T101" s="76">
        <v>7</v>
      </c>
      <c r="U101" s="76">
        <v>7</v>
      </c>
      <c r="V101" s="103">
        <v>7</v>
      </c>
    </row>
    <row r="102" spans="1:22" x14ac:dyDescent="0.25">
      <c r="A102" s="26">
        <v>5</v>
      </c>
      <c r="B102" s="41">
        <v>4</v>
      </c>
      <c r="C102" s="31">
        <v>4</v>
      </c>
      <c r="D102" s="31">
        <v>4</v>
      </c>
      <c r="E102" s="31">
        <v>4</v>
      </c>
      <c r="F102" s="31">
        <v>4</v>
      </c>
      <c r="G102" s="31">
        <v>4</v>
      </c>
      <c r="H102" s="31">
        <v>4</v>
      </c>
      <c r="I102" s="31">
        <v>4</v>
      </c>
      <c r="J102" s="31">
        <v>4</v>
      </c>
      <c r="K102" s="31">
        <v>4</v>
      </c>
      <c r="L102" s="31">
        <v>4</v>
      </c>
      <c r="M102" s="31">
        <v>4</v>
      </c>
      <c r="N102" s="31">
        <v>4</v>
      </c>
      <c r="O102" s="31">
        <v>4</v>
      </c>
      <c r="P102" s="31">
        <v>5</v>
      </c>
      <c r="Q102" s="31">
        <v>5</v>
      </c>
      <c r="R102" s="76">
        <v>6</v>
      </c>
      <c r="S102" s="76">
        <v>6</v>
      </c>
      <c r="T102" s="76">
        <v>7</v>
      </c>
      <c r="U102" s="76">
        <v>7</v>
      </c>
      <c r="V102" s="103">
        <v>7</v>
      </c>
    </row>
    <row r="103" spans="1:22" x14ac:dyDescent="0.25">
      <c r="A103" s="26">
        <v>6</v>
      </c>
      <c r="B103" s="41">
        <v>4</v>
      </c>
      <c r="C103" s="31">
        <v>4</v>
      </c>
      <c r="D103" s="31">
        <v>4</v>
      </c>
      <c r="E103" s="31">
        <v>4</v>
      </c>
      <c r="F103" s="31">
        <v>3</v>
      </c>
      <c r="G103" s="31">
        <v>3</v>
      </c>
      <c r="H103" s="31">
        <v>3</v>
      </c>
      <c r="I103" s="31">
        <v>3</v>
      </c>
      <c r="J103" s="31">
        <v>3</v>
      </c>
      <c r="K103" s="31">
        <v>3</v>
      </c>
      <c r="L103" s="31">
        <v>3</v>
      </c>
      <c r="M103" s="31">
        <v>3</v>
      </c>
      <c r="N103" s="31">
        <v>4</v>
      </c>
      <c r="O103" s="31">
        <v>4</v>
      </c>
      <c r="P103" s="31">
        <v>5</v>
      </c>
      <c r="Q103" s="31">
        <v>5</v>
      </c>
      <c r="R103" s="76">
        <v>6</v>
      </c>
      <c r="S103" s="76">
        <v>6</v>
      </c>
      <c r="T103" s="76">
        <v>7</v>
      </c>
      <c r="U103" s="76">
        <v>7</v>
      </c>
      <c r="V103" s="103">
        <v>7</v>
      </c>
    </row>
    <row r="104" spans="1:22" x14ac:dyDescent="0.25">
      <c r="A104" s="26">
        <v>7</v>
      </c>
      <c r="B104" s="41">
        <v>4</v>
      </c>
      <c r="C104" s="31">
        <v>4</v>
      </c>
      <c r="D104" s="31">
        <v>4</v>
      </c>
      <c r="E104" s="31">
        <v>4</v>
      </c>
      <c r="F104" s="31">
        <v>3</v>
      </c>
      <c r="G104" s="31">
        <v>3</v>
      </c>
      <c r="H104" s="31">
        <v>3</v>
      </c>
      <c r="I104" s="31">
        <v>3</v>
      </c>
      <c r="J104" s="31">
        <v>3</v>
      </c>
      <c r="K104" s="31">
        <v>3</v>
      </c>
      <c r="L104" s="31">
        <v>3</v>
      </c>
      <c r="M104" s="31">
        <v>3</v>
      </c>
      <c r="N104" s="31">
        <v>4</v>
      </c>
      <c r="O104" s="31">
        <v>4</v>
      </c>
      <c r="P104" s="31">
        <v>5</v>
      </c>
      <c r="Q104" s="31">
        <v>5</v>
      </c>
      <c r="R104" s="76">
        <v>6</v>
      </c>
      <c r="S104" s="76">
        <v>6</v>
      </c>
      <c r="T104" s="76">
        <v>7</v>
      </c>
      <c r="U104" s="76">
        <v>7</v>
      </c>
      <c r="V104" s="103">
        <v>7</v>
      </c>
    </row>
    <row r="105" spans="1:22" x14ac:dyDescent="0.25">
      <c r="A105" s="26">
        <v>8</v>
      </c>
      <c r="B105" s="41">
        <v>4</v>
      </c>
      <c r="C105" s="31">
        <v>4</v>
      </c>
      <c r="D105" s="31">
        <v>4</v>
      </c>
      <c r="E105" s="31">
        <v>4</v>
      </c>
      <c r="F105" s="31">
        <v>3</v>
      </c>
      <c r="G105" s="31">
        <v>3</v>
      </c>
      <c r="H105" s="31">
        <v>3</v>
      </c>
      <c r="I105" s="31">
        <v>3</v>
      </c>
      <c r="J105" s="31">
        <v>3</v>
      </c>
      <c r="K105" s="31">
        <v>3</v>
      </c>
      <c r="L105" s="31">
        <v>3</v>
      </c>
      <c r="M105" s="31">
        <v>3</v>
      </c>
      <c r="N105" s="31">
        <v>4</v>
      </c>
      <c r="O105" s="31">
        <v>4</v>
      </c>
      <c r="P105" s="31">
        <v>5</v>
      </c>
      <c r="Q105" s="31">
        <v>5</v>
      </c>
      <c r="R105" s="76">
        <v>6</v>
      </c>
      <c r="S105" s="76">
        <v>6</v>
      </c>
      <c r="T105" s="76">
        <v>7</v>
      </c>
      <c r="U105" s="76">
        <v>7</v>
      </c>
      <c r="V105" s="103">
        <v>7</v>
      </c>
    </row>
    <row r="106" spans="1:22" x14ac:dyDescent="0.25">
      <c r="A106" s="26">
        <v>9</v>
      </c>
      <c r="B106" s="41">
        <v>4</v>
      </c>
      <c r="C106" s="31">
        <v>4</v>
      </c>
      <c r="D106" s="31">
        <v>4</v>
      </c>
      <c r="E106" s="31">
        <v>4</v>
      </c>
      <c r="F106" s="31">
        <v>3</v>
      </c>
      <c r="G106" s="31">
        <v>3</v>
      </c>
      <c r="H106" s="31">
        <v>3</v>
      </c>
      <c r="I106" s="31">
        <v>3</v>
      </c>
      <c r="J106" s="31">
        <v>3</v>
      </c>
      <c r="K106" s="31">
        <v>3</v>
      </c>
      <c r="L106" s="31">
        <v>3</v>
      </c>
      <c r="M106" s="31">
        <v>3</v>
      </c>
      <c r="N106" s="31">
        <v>4</v>
      </c>
      <c r="O106" s="31">
        <v>4</v>
      </c>
      <c r="P106" s="31">
        <v>5</v>
      </c>
      <c r="Q106" s="31">
        <v>5</v>
      </c>
      <c r="R106" s="76">
        <v>6</v>
      </c>
      <c r="S106" s="76">
        <v>6</v>
      </c>
      <c r="T106" s="76">
        <v>7</v>
      </c>
      <c r="U106" s="76">
        <v>7</v>
      </c>
      <c r="V106" s="103">
        <v>7</v>
      </c>
    </row>
    <row r="107" spans="1:22" x14ac:dyDescent="0.25">
      <c r="A107" s="26">
        <v>10</v>
      </c>
      <c r="B107" s="41">
        <v>4</v>
      </c>
      <c r="C107" s="31">
        <v>4</v>
      </c>
      <c r="D107" s="31">
        <v>4</v>
      </c>
      <c r="E107" s="31">
        <v>4</v>
      </c>
      <c r="F107" s="31">
        <v>3</v>
      </c>
      <c r="G107" s="31">
        <v>3</v>
      </c>
      <c r="H107" s="31">
        <v>3</v>
      </c>
      <c r="I107" s="31">
        <v>3</v>
      </c>
      <c r="J107" s="31">
        <v>3</v>
      </c>
      <c r="K107" s="31">
        <v>3</v>
      </c>
      <c r="L107" s="31">
        <v>3</v>
      </c>
      <c r="M107" s="31">
        <v>3</v>
      </c>
      <c r="N107" s="31">
        <v>4</v>
      </c>
      <c r="O107" s="31">
        <v>4</v>
      </c>
      <c r="P107" s="31">
        <v>5</v>
      </c>
      <c r="Q107" s="31">
        <v>5</v>
      </c>
      <c r="R107" s="76">
        <v>6</v>
      </c>
      <c r="S107" s="76">
        <v>6</v>
      </c>
      <c r="T107" s="76">
        <v>7</v>
      </c>
      <c r="U107" s="76">
        <v>7</v>
      </c>
      <c r="V107" s="103">
        <v>7</v>
      </c>
    </row>
    <row r="108" spans="1:22" x14ac:dyDescent="0.25">
      <c r="A108" s="26">
        <v>11</v>
      </c>
      <c r="B108" s="41">
        <v>4</v>
      </c>
      <c r="C108" s="31">
        <v>4</v>
      </c>
      <c r="D108" s="31">
        <v>4</v>
      </c>
      <c r="E108" s="31">
        <v>4</v>
      </c>
      <c r="F108" s="31">
        <v>3</v>
      </c>
      <c r="G108" s="31">
        <v>3</v>
      </c>
      <c r="H108" s="31">
        <v>3</v>
      </c>
      <c r="I108" s="31">
        <v>3</v>
      </c>
      <c r="J108" s="31">
        <v>3</v>
      </c>
      <c r="K108" s="31">
        <v>3</v>
      </c>
      <c r="L108" s="31">
        <v>3</v>
      </c>
      <c r="M108" s="31">
        <v>3</v>
      </c>
      <c r="N108" s="31">
        <v>4</v>
      </c>
      <c r="O108" s="31">
        <v>4</v>
      </c>
      <c r="P108" s="31">
        <v>5</v>
      </c>
      <c r="Q108" s="31">
        <v>5</v>
      </c>
      <c r="R108" s="76">
        <v>6</v>
      </c>
      <c r="S108" s="76">
        <v>6</v>
      </c>
      <c r="T108" s="76">
        <v>7</v>
      </c>
      <c r="U108" s="76">
        <v>7</v>
      </c>
      <c r="V108" s="103">
        <v>7</v>
      </c>
    </row>
    <row r="109" spans="1:22" x14ac:dyDescent="0.25">
      <c r="A109" s="26">
        <v>12</v>
      </c>
      <c r="B109" s="41">
        <v>4</v>
      </c>
      <c r="C109" s="31">
        <v>4</v>
      </c>
      <c r="D109" s="31">
        <v>4</v>
      </c>
      <c r="E109" s="31">
        <v>4</v>
      </c>
      <c r="F109" s="31">
        <v>3</v>
      </c>
      <c r="G109" s="31">
        <v>3</v>
      </c>
      <c r="H109" s="31">
        <v>3</v>
      </c>
      <c r="I109" s="31">
        <v>3</v>
      </c>
      <c r="J109" s="31">
        <v>3</v>
      </c>
      <c r="K109" s="31">
        <v>3</v>
      </c>
      <c r="L109" s="31">
        <v>3</v>
      </c>
      <c r="M109" s="31">
        <v>3</v>
      </c>
      <c r="N109" s="31">
        <v>4</v>
      </c>
      <c r="O109" s="31">
        <v>4</v>
      </c>
      <c r="P109" s="31">
        <v>5</v>
      </c>
      <c r="Q109" s="31">
        <v>5</v>
      </c>
      <c r="R109" s="76">
        <v>6</v>
      </c>
      <c r="S109" s="76">
        <v>6</v>
      </c>
      <c r="T109" s="76">
        <v>7</v>
      </c>
      <c r="U109" s="76">
        <v>7</v>
      </c>
      <c r="V109" s="103">
        <v>7</v>
      </c>
    </row>
    <row r="110" spans="1:22" x14ac:dyDescent="0.25">
      <c r="A110" s="26">
        <v>13</v>
      </c>
      <c r="B110" s="41">
        <v>4</v>
      </c>
      <c r="C110" s="31">
        <v>4</v>
      </c>
      <c r="D110" s="31">
        <v>4</v>
      </c>
      <c r="E110" s="31">
        <v>4</v>
      </c>
      <c r="F110" s="31">
        <v>3</v>
      </c>
      <c r="G110" s="31">
        <v>3</v>
      </c>
      <c r="H110" s="31">
        <v>3</v>
      </c>
      <c r="I110" s="31">
        <v>3</v>
      </c>
      <c r="J110" s="31">
        <v>3</v>
      </c>
      <c r="K110" s="31">
        <v>3</v>
      </c>
      <c r="L110" s="31">
        <v>3</v>
      </c>
      <c r="M110" s="31">
        <v>3</v>
      </c>
      <c r="N110" s="31">
        <v>4</v>
      </c>
      <c r="O110" s="31">
        <v>4</v>
      </c>
      <c r="P110" s="31">
        <v>5</v>
      </c>
      <c r="Q110" s="31">
        <v>5</v>
      </c>
      <c r="R110" s="76">
        <v>6</v>
      </c>
      <c r="S110" s="76">
        <v>6</v>
      </c>
      <c r="T110" s="76">
        <v>7</v>
      </c>
      <c r="U110" s="76">
        <v>7</v>
      </c>
      <c r="V110" s="103">
        <v>7</v>
      </c>
    </row>
    <row r="111" spans="1:22" x14ac:dyDescent="0.25">
      <c r="A111" s="26">
        <v>14</v>
      </c>
      <c r="B111" s="41">
        <v>4</v>
      </c>
      <c r="C111" s="31">
        <v>4</v>
      </c>
      <c r="D111" s="31">
        <v>4</v>
      </c>
      <c r="E111" s="31">
        <v>4</v>
      </c>
      <c r="F111" s="31">
        <v>3</v>
      </c>
      <c r="G111" s="31">
        <v>3</v>
      </c>
      <c r="H111" s="31">
        <v>3</v>
      </c>
      <c r="I111" s="31">
        <v>3</v>
      </c>
      <c r="J111" s="31">
        <v>3</v>
      </c>
      <c r="K111" s="31">
        <v>3</v>
      </c>
      <c r="L111" s="31">
        <v>3</v>
      </c>
      <c r="M111" s="31">
        <v>3</v>
      </c>
      <c r="N111" s="31">
        <v>4</v>
      </c>
      <c r="O111" s="31">
        <v>4</v>
      </c>
      <c r="P111" s="31">
        <v>5</v>
      </c>
      <c r="Q111" s="31">
        <v>5</v>
      </c>
      <c r="R111" s="76">
        <v>6</v>
      </c>
      <c r="S111" s="76">
        <v>6</v>
      </c>
      <c r="T111" s="76">
        <v>7</v>
      </c>
      <c r="U111" s="76">
        <v>7</v>
      </c>
      <c r="V111" s="103">
        <v>7</v>
      </c>
    </row>
    <row r="112" spans="1:22" x14ac:dyDescent="0.25">
      <c r="A112" s="26">
        <v>15</v>
      </c>
      <c r="B112" s="41">
        <v>4</v>
      </c>
      <c r="C112" s="31">
        <v>4</v>
      </c>
      <c r="D112" s="31">
        <v>4</v>
      </c>
      <c r="E112" s="31">
        <v>4</v>
      </c>
      <c r="F112" s="31">
        <v>3</v>
      </c>
      <c r="G112" s="31">
        <v>3</v>
      </c>
      <c r="H112" s="31">
        <v>3</v>
      </c>
      <c r="I112" s="31">
        <v>3</v>
      </c>
      <c r="J112" s="31">
        <v>3</v>
      </c>
      <c r="K112" s="31">
        <v>3</v>
      </c>
      <c r="L112" s="31">
        <v>3</v>
      </c>
      <c r="M112" s="31">
        <v>3</v>
      </c>
      <c r="N112" s="31">
        <v>4</v>
      </c>
      <c r="O112" s="31">
        <v>4</v>
      </c>
      <c r="P112" s="31">
        <v>5</v>
      </c>
      <c r="Q112" s="31">
        <v>5</v>
      </c>
      <c r="R112" s="76">
        <v>6</v>
      </c>
      <c r="S112" s="76">
        <v>6</v>
      </c>
      <c r="T112" s="76">
        <v>7</v>
      </c>
      <c r="U112" s="76">
        <v>7</v>
      </c>
      <c r="V112" s="103">
        <v>7</v>
      </c>
    </row>
    <row r="113" spans="1:22" x14ac:dyDescent="0.25">
      <c r="A113" s="26">
        <v>16</v>
      </c>
      <c r="B113" s="41">
        <v>4</v>
      </c>
      <c r="C113" s="31">
        <v>4</v>
      </c>
      <c r="D113" s="31">
        <v>4</v>
      </c>
      <c r="E113" s="31">
        <v>4</v>
      </c>
      <c r="F113" s="31">
        <v>3</v>
      </c>
      <c r="G113" s="31">
        <v>3</v>
      </c>
      <c r="H113" s="31">
        <v>3</v>
      </c>
      <c r="I113" s="31">
        <v>3</v>
      </c>
      <c r="J113" s="31">
        <v>3</v>
      </c>
      <c r="K113" s="31">
        <v>3</v>
      </c>
      <c r="L113" s="31">
        <v>3</v>
      </c>
      <c r="M113" s="31">
        <v>3</v>
      </c>
      <c r="N113" s="31">
        <v>4</v>
      </c>
      <c r="O113" s="31">
        <v>4</v>
      </c>
      <c r="P113" s="31">
        <v>5</v>
      </c>
      <c r="Q113" s="31">
        <v>5</v>
      </c>
      <c r="R113" s="76">
        <v>6</v>
      </c>
      <c r="S113" s="76">
        <v>6</v>
      </c>
      <c r="T113" s="76">
        <v>7</v>
      </c>
      <c r="U113" s="76">
        <v>7</v>
      </c>
      <c r="V113" s="103">
        <v>7</v>
      </c>
    </row>
    <row r="114" spans="1:22" x14ac:dyDescent="0.25">
      <c r="A114" s="26">
        <v>17</v>
      </c>
      <c r="B114" s="41">
        <v>4</v>
      </c>
      <c r="C114" s="31">
        <v>4</v>
      </c>
      <c r="D114" s="31">
        <v>4</v>
      </c>
      <c r="E114" s="31">
        <v>4</v>
      </c>
      <c r="F114" s="31">
        <v>3</v>
      </c>
      <c r="G114" s="31">
        <v>3</v>
      </c>
      <c r="H114" s="31">
        <v>3</v>
      </c>
      <c r="I114" s="31">
        <v>3</v>
      </c>
      <c r="J114" s="31">
        <v>3</v>
      </c>
      <c r="K114" s="31">
        <v>3</v>
      </c>
      <c r="L114" s="31">
        <v>3</v>
      </c>
      <c r="M114" s="31">
        <v>3</v>
      </c>
      <c r="N114" s="31">
        <v>4</v>
      </c>
      <c r="O114" s="31">
        <v>4</v>
      </c>
      <c r="P114" s="31">
        <v>5</v>
      </c>
      <c r="Q114" s="31">
        <v>5</v>
      </c>
      <c r="R114" s="76">
        <v>6</v>
      </c>
      <c r="S114" s="76">
        <v>6</v>
      </c>
      <c r="T114" s="76">
        <v>7</v>
      </c>
      <c r="U114" s="76">
        <v>7</v>
      </c>
      <c r="V114" s="103">
        <v>7</v>
      </c>
    </row>
    <row r="115" spans="1:22" x14ac:dyDescent="0.25">
      <c r="A115" s="26">
        <v>18</v>
      </c>
      <c r="B115" s="41">
        <v>4</v>
      </c>
      <c r="C115" s="31">
        <v>4</v>
      </c>
      <c r="D115" s="31">
        <v>4</v>
      </c>
      <c r="E115" s="31">
        <v>4</v>
      </c>
      <c r="F115" s="31">
        <v>3</v>
      </c>
      <c r="G115" s="31">
        <v>3</v>
      </c>
      <c r="H115" s="31">
        <v>3</v>
      </c>
      <c r="I115" s="31">
        <v>3</v>
      </c>
      <c r="J115" s="31">
        <v>3</v>
      </c>
      <c r="K115" s="31">
        <v>3</v>
      </c>
      <c r="L115" s="31">
        <v>3</v>
      </c>
      <c r="M115" s="31">
        <v>3</v>
      </c>
      <c r="N115" s="31">
        <v>4</v>
      </c>
      <c r="O115" s="31">
        <v>4</v>
      </c>
      <c r="P115" s="31">
        <v>5</v>
      </c>
      <c r="Q115" s="31">
        <v>5</v>
      </c>
      <c r="R115" s="76">
        <v>6</v>
      </c>
      <c r="S115" s="76">
        <v>6</v>
      </c>
      <c r="T115" s="76">
        <v>7</v>
      </c>
      <c r="U115" s="76">
        <v>7</v>
      </c>
      <c r="V115" s="103">
        <v>7</v>
      </c>
    </row>
    <row r="116" spans="1:22" x14ac:dyDescent="0.25">
      <c r="A116" s="26">
        <v>19</v>
      </c>
      <c r="B116" s="41">
        <v>4</v>
      </c>
      <c r="C116" s="31">
        <v>4</v>
      </c>
      <c r="D116" s="31">
        <v>4</v>
      </c>
      <c r="E116" s="31">
        <v>4</v>
      </c>
      <c r="F116" s="31">
        <v>3</v>
      </c>
      <c r="G116" s="31">
        <v>3</v>
      </c>
      <c r="H116" s="31">
        <v>3</v>
      </c>
      <c r="I116" s="31">
        <v>3</v>
      </c>
      <c r="J116" s="31">
        <v>3</v>
      </c>
      <c r="K116" s="31">
        <v>3</v>
      </c>
      <c r="L116" s="31">
        <v>3</v>
      </c>
      <c r="M116" s="31">
        <v>3</v>
      </c>
      <c r="N116" s="31">
        <v>4</v>
      </c>
      <c r="O116" s="31">
        <v>4</v>
      </c>
      <c r="P116" s="31">
        <v>5</v>
      </c>
      <c r="Q116" s="31">
        <v>5</v>
      </c>
      <c r="R116" s="76">
        <v>6</v>
      </c>
      <c r="S116" s="76">
        <v>6</v>
      </c>
      <c r="T116" s="76">
        <v>7</v>
      </c>
      <c r="U116" s="76">
        <v>7</v>
      </c>
      <c r="V116" s="103">
        <v>7</v>
      </c>
    </row>
    <row r="117" spans="1:22" x14ac:dyDescent="0.25">
      <c r="A117" s="26">
        <v>20</v>
      </c>
      <c r="B117" s="42">
        <v>4</v>
      </c>
      <c r="C117" s="33">
        <v>4</v>
      </c>
      <c r="D117" s="33">
        <v>4</v>
      </c>
      <c r="E117" s="33">
        <v>4</v>
      </c>
      <c r="F117" s="33">
        <v>3</v>
      </c>
      <c r="G117" s="33">
        <v>3</v>
      </c>
      <c r="H117" s="33">
        <v>3</v>
      </c>
      <c r="I117" s="33">
        <v>3</v>
      </c>
      <c r="J117" s="33">
        <v>3</v>
      </c>
      <c r="K117" s="33">
        <v>3</v>
      </c>
      <c r="L117" s="33">
        <v>3</v>
      </c>
      <c r="M117" s="33">
        <v>3</v>
      </c>
      <c r="N117" s="33">
        <v>4</v>
      </c>
      <c r="O117" s="33">
        <v>4</v>
      </c>
      <c r="P117" s="33">
        <v>5</v>
      </c>
      <c r="Q117" s="33">
        <v>5</v>
      </c>
      <c r="R117" s="77">
        <v>6</v>
      </c>
      <c r="S117" s="77">
        <v>6</v>
      </c>
      <c r="T117" s="77">
        <v>7</v>
      </c>
      <c r="U117" s="77">
        <v>7</v>
      </c>
      <c r="V117" s="104">
        <v>7</v>
      </c>
    </row>
    <row r="119" spans="1:22" x14ac:dyDescent="0.25">
      <c r="A119" s="38" t="s">
        <v>61</v>
      </c>
      <c r="B119" s="26">
        <v>0</v>
      </c>
      <c r="C119" s="26">
        <v>1</v>
      </c>
      <c r="D119" s="26">
        <v>2</v>
      </c>
      <c r="E119" s="26">
        <v>3</v>
      </c>
      <c r="F119" s="26">
        <v>4</v>
      </c>
      <c r="G119" s="26">
        <v>5</v>
      </c>
      <c r="H119" s="26">
        <v>6</v>
      </c>
      <c r="I119" s="26">
        <v>7</v>
      </c>
      <c r="J119" s="26">
        <v>8</v>
      </c>
      <c r="K119" s="26">
        <v>9</v>
      </c>
      <c r="L119" s="26">
        <v>10</v>
      </c>
      <c r="M119" s="26">
        <v>11</v>
      </c>
      <c r="N119" s="26">
        <v>12</v>
      </c>
      <c r="O119" s="26">
        <v>13</v>
      </c>
      <c r="P119" s="26">
        <v>14</v>
      </c>
      <c r="Q119" s="26">
        <v>15</v>
      </c>
      <c r="R119" s="26">
        <v>16</v>
      </c>
      <c r="S119" s="26">
        <v>17</v>
      </c>
      <c r="T119" s="26">
        <v>18</v>
      </c>
      <c r="U119" s="26">
        <v>19</v>
      </c>
      <c r="V119" s="26">
        <v>20</v>
      </c>
    </row>
    <row r="120" spans="1:22" x14ac:dyDescent="0.25">
      <c r="A120" s="26">
        <v>0</v>
      </c>
      <c r="B120" s="40">
        <v>1</v>
      </c>
      <c r="C120" s="29">
        <v>1</v>
      </c>
      <c r="D120" s="29">
        <v>1</v>
      </c>
      <c r="E120" s="29">
        <v>1</v>
      </c>
      <c r="F120" s="29">
        <v>1</v>
      </c>
      <c r="G120" s="29">
        <v>1</v>
      </c>
      <c r="H120" s="29">
        <v>1</v>
      </c>
      <c r="I120" s="29">
        <v>1</v>
      </c>
      <c r="J120" s="29">
        <v>1</v>
      </c>
      <c r="K120" s="29">
        <v>1</v>
      </c>
      <c r="L120" s="29">
        <v>1</v>
      </c>
      <c r="M120" s="29">
        <v>1</v>
      </c>
      <c r="N120" s="29">
        <v>1</v>
      </c>
      <c r="O120" s="29">
        <v>1</v>
      </c>
      <c r="P120" s="29">
        <v>1</v>
      </c>
      <c r="Q120" s="29">
        <v>1</v>
      </c>
      <c r="R120" s="101">
        <v>1</v>
      </c>
      <c r="S120" s="101">
        <v>0</v>
      </c>
      <c r="T120" s="101">
        <v>0</v>
      </c>
      <c r="U120" s="101">
        <v>0</v>
      </c>
      <c r="V120" s="102">
        <v>0</v>
      </c>
    </row>
    <row r="121" spans="1:22" x14ac:dyDescent="0.25">
      <c r="A121" s="26">
        <v>1</v>
      </c>
      <c r="B121" s="41">
        <v>1</v>
      </c>
      <c r="C121" s="31">
        <v>1</v>
      </c>
      <c r="D121" s="31">
        <v>1</v>
      </c>
      <c r="E121" s="31">
        <v>1</v>
      </c>
      <c r="F121" s="31">
        <v>1</v>
      </c>
      <c r="G121" s="31">
        <v>1</v>
      </c>
      <c r="H121" s="31">
        <v>1</v>
      </c>
      <c r="I121" s="31">
        <v>1</v>
      </c>
      <c r="J121" s="31">
        <v>1</v>
      </c>
      <c r="K121" s="31">
        <v>1</v>
      </c>
      <c r="L121" s="31">
        <v>1</v>
      </c>
      <c r="M121" s="31">
        <v>1</v>
      </c>
      <c r="N121" s="31">
        <v>1</v>
      </c>
      <c r="O121" s="31">
        <v>1</v>
      </c>
      <c r="P121" s="31">
        <v>1</v>
      </c>
      <c r="Q121" s="31">
        <v>1</v>
      </c>
      <c r="R121" s="76">
        <v>1</v>
      </c>
      <c r="S121" s="76">
        <v>0</v>
      </c>
      <c r="T121" s="76">
        <v>0</v>
      </c>
      <c r="U121" s="76">
        <v>0</v>
      </c>
      <c r="V121" s="103">
        <v>0</v>
      </c>
    </row>
    <row r="122" spans="1:22" x14ac:dyDescent="0.25">
      <c r="A122" s="26">
        <v>2</v>
      </c>
      <c r="B122" s="41">
        <v>3</v>
      </c>
      <c r="C122" s="31">
        <v>3</v>
      </c>
      <c r="D122" s="31">
        <v>3</v>
      </c>
      <c r="E122" s="31">
        <v>3</v>
      </c>
      <c r="F122" s="31">
        <v>1</v>
      </c>
      <c r="G122" s="31">
        <v>1</v>
      </c>
      <c r="H122" s="31">
        <v>1</v>
      </c>
      <c r="I122" s="31">
        <v>1</v>
      </c>
      <c r="J122" s="31">
        <v>1</v>
      </c>
      <c r="K122" s="31">
        <v>1</v>
      </c>
      <c r="L122" s="31">
        <v>1</v>
      </c>
      <c r="M122" s="31">
        <v>1</v>
      </c>
      <c r="N122" s="31">
        <v>1</v>
      </c>
      <c r="O122" s="31">
        <v>1</v>
      </c>
      <c r="P122" s="31">
        <v>1</v>
      </c>
      <c r="Q122" s="31">
        <v>1</v>
      </c>
      <c r="R122" s="76">
        <v>1</v>
      </c>
      <c r="S122" s="76">
        <v>0</v>
      </c>
      <c r="T122" s="76">
        <v>0</v>
      </c>
      <c r="U122" s="76">
        <v>0</v>
      </c>
      <c r="V122" s="103">
        <v>0</v>
      </c>
    </row>
    <row r="123" spans="1:22" x14ac:dyDescent="0.25">
      <c r="A123" s="26">
        <v>3</v>
      </c>
      <c r="B123" s="41">
        <v>3</v>
      </c>
      <c r="C123" s="31">
        <v>3</v>
      </c>
      <c r="D123" s="31">
        <v>3</v>
      </c>
      <c r="E123" s="31">
        <v>3</v>
      </c>
      <c r="F123" s="31">
        <v>1</v>
      </c>
      <c r="G123" s="31">
        <v>1</v>
      </c>
      <c r="H123" s="31">
        <v>1</v>
      </c>
      <c r="I123" s="31">
        <v>1</v>
      </c>
      <c r="J123" s="31">
        <v>1</v>
      </c>
      <c r="K123" s="31">
        <v>1</v>
      </c>
      <c r="L123" s="31">
        <v>1</v>
      </c>
      <c r="M123" s="31">
        <v>1</v>
      </c>
      <c r="N123" s="31">
        <v>1</v>
      </c>
      <c r="O123" s="31">
        <v>1</v>
      </c>
      <c r="P123" s="31">
        <v>1</v>
      </c>
      <c r="Q123" s="31">
        <v>1</v>
      </c>
      <c r="R123" s="76">
        <v>1</v>
      </c>
      <c r="S123" s="76">
        <v>1</v>
      </c>
      <c r="T123" s="76">
        <v>0</v>
      </c>
      <c r="U123" s="76">
        <v>0</v>
      </c>
      <c r="V123" s="103">
        <v>0</v>
      </c>
    </row>
    <row r="124" spans="1:22" x14ac:dyDescent="0.25">
      <c r="A124" s="26">
        <v>4</v>
      </c>
      <c r="B124" s="41">
        <v>3</v>
      </c>
      <c r="C124" s="31">
        <v>3</v>
      </c>
      <c r="D124" s="31">
        <v>3</v>
      </c>
      <c r="E124" s="31">
        <v>3</v>
      </c>
      <c r="F124" s="31">
        <v>2</v>
      </c>
      <c r="G124" s="31">
        <v>2</v>
      </c>
      <c r="H124" s="31">
        <v>2</v>
      </c>
      <c r="I124" s="31">
        <v>2</v>
      </c>
      <c r="J124" s="31">
        <v>2</v>
      </c>
      <c r="K124" s="31">
        <v>2</v>
      </c>
      <c r="L124" s="31">
        <v>2</v>
      </c>
      <c r="M124" s="31">
        <v>2</v>
      </c>
      <c r="N124" s="31">
        <v>2</v>
      </c>
      <c r="O124" s="31">
        <v>2</v>
      </c>
      <c r="P124" s="31">
        <v>2</v>
      </c>
      <c r="Q124" s="31">
        <v>2</v>
      </c>
      <c r="R124" s="76">
        <v>1</v>
      </c>
      <c r="S124" s="76">
        <v>1</v>
      </c>
      <c r="T124" s="76">
        <v>0</v>
      </c>
      <c r="U124" s="76">
        <v>0</v>
      </c>
      <c r="V124" s="103">
        <v>0</v>
      </c>
    </row>
    <row r="125" spans="1:22" x14ac:dyDescent="0.25">
      <c r="A125" s="26">
        <v>5</v>
      </c>
      <c r="B125" s="41">
        <v>3</v>
      </c>
      <c r="C125" s="31">
        <v>3</v>
      </c>
      <c r="D125" s="31">
        <v>3</v>
      </c>
      <c r="E125" s="31">
        <v>3</v>
      </c>
      <c r="F125" s="31">
        <v>3</v>
      </c>
      <c r="G125" s="31">
        <v>3</v>
      </c>
      <c r="H125" s="31">
        <v>3</v>
      </c>
      <c r="I125" s="31">
        <v>3</v>
      </c>
      <c r="J125" s="31">
        <v>3</v>
      </c>
      <c r="K125" s="31">
        <v>3</v>
      </c>
      <c r="L125" s="31">
        <v>3</v>
      </c>
      <c r="M125" s="31">
        <v>3</v>
      </c>
      <c r="N125" s="31">
        <v>3</v>
      </c>
      <c r="O125" s="31">
        <v>3</v>
      </c>
      <c r="P125" s="31">
        <v>2</v>
      </c>
      <c r="Q125" s="31">
        <v>2</v>
      </c>
      <c r="R125" s="76">
        <v>1</v>
      </c>
      <c r="S125" s="76">
        <v>1</v>
      </c>
      <c r="T125" s="76">
        <v>0</v>
      </c>
      <c r="U125" s="76">
        <v>0</v>
      </c>
      <c r="V125" s="103">
        <v>0</v>
      </c>
    </row>
    <row r="126" spans="1:22" x14ac:dyDescent="0.25">
      <c r="A126" s="26">
        <v>6</v>
      </c>
      <c r="B126" s="41">
        <v>3</v>
      </c>
      <c r="C126" s="31">
        <v>3</v>
      </c>
      <c r="D126" s="31">
        <v>3</v>
      </c>
      <c r="E126" s="31">
        <v>3</v>
      </c>
      <c r="F126" s="31">
        <v>4</v>
      </c>
      <c r="G126" s="31">
        <v>4</v>
      </c>
      <c r="H126" s="31">
        <v>4</v>
      </c>
      <c r="I126" s="31">
        <v>4</v>
      </c>
      <c r="J126" s="31">
        <v>4</v>
      </c>
      <c r="K126" s="31">
        <v>4</v>
      </c>
      <c r="L126" s="31">
        <v>4</v>
      </c>
      <c r="M126" s="31">
        <v>4</v>
      </c>
      <c r="N126" s="31">
        <v>3</v>
      </c>
      <c r="O126" s="31">
        <v>3</v>
      </c>
      <c r="P126" s="31">
        <v>2</v>
      </c>
      <c r="Q126" s="31">
        <v>2</v>
      </c>
      <c r="R126" s="76">
        <v>1</v>
      </c>
      <c r="S126" s="76">
        <v>1</v>
      </c>
      <c r="T126" s="76">
        <v>0</v>
      </c>
      <c r="U126" s="76">
        <v>0</v>
      </c>
      <c r="V126" s="103">
        <v>0</v>
      </c>
    </row>
    <row r="127" spans="1:22" x14ac:dyDescent="0.25">
      <c r="A127" s="26">
        <v>7</v>
      </c>
      <c r="B127" s="41">
        <v>3</v>
      </c>
      <c r="C127" s="31">
        <v>3</v>
      </c>
      <c r="D127" s="31">
        <v>3</v>
      </c>
      <c r="E127" s="31">
        <v>3</v>
      </c>
      <c r="F127" s="31">
        <v>4</v>
      </c>
      <c r="G127" s="31">
        <v>4</v>
      </c>
      <c r="H127" s="31">
        <v>4</v>
      </c>
      <c r="I127" s="31">
        <v>4</v>
      </c>
      <c r="J127" s="31">
        <v>4</v>
      </c>
      <c r="K127" s="31">
        <v>4</v>
      </c>
      <c r="L127" s="31">
        <v>4</v>
      </c>
      <c r="M127" s="31">
        <v>4</v>
      </c>
      <c r="N127" s="31">
        <v>3</v>
      </c>
      <c r="O127" s="31">
        <v>3</v>
      </c>
      <c r="P127" s="31">
        <v>2</v>
      </c>
      <c r="Q127" s="31">
        <v>2</v>
      </c>
      <c r="R127" s="76">
        <v>1</v>
      </c>
      <c r="S127" s="76">
        <v>1</v>
      </c>
      <c r="T127" s="76">
        <v>0</v>
      </c>
      <c r="U127" s="76">
        <v>0</v>
      </c>
      <c r="V127" s="103">
        <v>0</v>
      </c>
    </row>
    <row r="128" spans="1:22" x14ac:dyDescent="0.25">
      <c r="A128" s="26">
        <v>8</v>
      </c>
      <c r="B128" s="41">
        <v>3</v>
      </c>
      <c r="C128" s="31">
        <v>3</v>
      </c>
      <c r="D128" s="31">
        <v>3</v>
      </c>
      <c r="E128" s="31">
        <v>3</v>
      </c>
      <c r="F128" s="31">
        <v>4</v>
      </c>
      <c r="G128" s="31">
        <v>4</v>
      </c>
      <c r="H128" s="31">
        <v>4</v>
      </c>
      <c r="I128" s="31">
        <v>4</v>
      </c>
      <c r="J128" s="31">
        <v>4</v>
      </c>
      <c r="K128" s="31">
        <v>4</v>
      </c>
      <c r="L128" s="31">
        <v>4</v>
      </c>
      <c r="M128" s="31">
        <v>4</v>
      </c>
      <c r="N128" s="31">
        <v>3</v>
      </c>
      <c r="O128" s="31">
        <v>3</v>
      </c>
      <c r="P128" s="31">
        <v>2</v>
      </c>
      <c r="Q128" s="31">
        <v>2</v>
      </c>
      <c r="R128" s="76">
        <v>1</v>
      </c>
      <c r="S128" s="76">
        <v>1</v>
      </c>
      <c r="T128" s="76">
        <v>0</v>
      </c>
      <c r="U128" s="76">
        <v>0</v>
      </c>
      <c r="V128" s="103">
        <v>0</v>
      </c>
    </row>
    <row r="129" spans="1:22" x14ac:dyDescent="0.25">
      <c r="A129" s="26">
        <v>9</v>
      </c>
      <c r="B129" s="41">
        <v>3</v>
      </c>
      <c r="C129" s="31">
        <v>3</v>
      </c>
      <c r="D129" s="31">
        <v>3</v>
      </c>
      <c r="E129" s="31">
        <v>3</v>
      </c>
      <c r="F129" s="31">
        <v>4</v>
      </c>
      <c r="G129" s="31">
        <v>4</v>
      </c>
      <c r="H129" s="31">
        <v>4</v>
      </c>
      <c r="I129" s="31">
        <v>4</v>
      </c>
      <c r="J129" s="31">
        <v>4</v>
      </c>
      <c r="K129" s="31">
        <v>4</v>
      </c>
      <c r="L129" s="31">
        <v>4</v>
      </c>
      <c r="M129" s="31">
        <v>4</v>
      </c>
      <c r="N129" s="31">
        <v>3</v>
      </c>
      <c r="O129" s="31">
        <v>3</v>
      </c>
      <c r="P129" s="31">
        <v>2</v>
      </c>
      <c r="Q129" s="31">
        <v>2</v>
      </c>
      <c r="R129" s="76">
        <v>1</v>
      </c>
      <c r="S129" s="76">
        <v>1</v>
      </c>
      <c r="T129" s="76">
        <v>0</v>
      </c>
      <c r="U129" s="76">
        <v>0</v>
      </c>
      <c r="V129" s="103">
        <v>0</v>
      </c>
    </row>
    <row r="130" spans="1:22" x14ac:dyDescent="0.25">
      <c r="A130" s="26">
        <v>10</v>
      </c>
      <c r="B130" s="41">
        <v>3</v>
      </c>
      <c r="C130" s="31">
        <v>3</v>
      </c>
      <c r="D130" s="31">
        <v>3</v>
      </c>
      <c r="E130" s="31">
        <v>3</v>
      </c>
      <c r="F130" s="31">
        <v>4</v>
      </c>
      <c r="G130" s="31">
        <v>4</v>
      </c>
      <c r="H130" s="31">
        <v>4</v>
      </c>
      <c r="I130" s="31">
        <v>4</v>
      </c>
      <c r="J130" s="31">
        <v>4</v>
      </c>
      <c r="K130" s="31">
        <v>4</v>
      </c>
      <c r="L130" s="31">
        <v>4</v>
      </c>
      <c r="M130" s="31">
        <v>4</v>
      </c>
      <c r="N130" s="31">
        <v>3</v>
      </c>
      <c r="O130" s="31">
        <v>3</v>
      </c>
      <c r="P130" s="31">
        <v>2</v>
      </c>
      <c r="Q130" s="31">
        <v>2</v>
      </c>
      <c r="R130" s="76">
        <v>1</v>
      </c>
      <c r="S130" s="76">
        <v>1</v>
      </c>
      <c r="T130" s="76">
        <v>0</v>
      </c>
      <c r="U130" s="76">
        <v>0</v>
      </c>
      <c r="V130" s="103">
        <v>0</v>
      </c>
    </row>
    <row r="131" spans="1:22" x14ac:dyDescent="0.25">
      <c r="A131" s="26">
        <v>11</v>
      </c>
      <c r="B131" s="41">
        <v>3</v>
      </c>
      <c r="C131" s="31">
        <v>3</v>
      </c>
      <c r="D131" s="31">
        <v>3</v>
      </c>
      <c r="E131" s="31">
        <v>3</v>
      </c>
      <c r="F131" s="31">
        <v>4</v>
      </c>
      <c r="G131" s="31">
        <v>4</v>
      </c>
      <c r="H131" s="31">
        <v>4</v>
      </c>
      <c r="I131" s="31">
        <v>4</v>
      </c>
      <c r="J131" s="31">
        <v>4</v>
      </c>
      <c r="K131" s="31">
        <v>4</v>
      </c>
      <c r="L131" s="31">
        <v>4</v>
      </c>
      <c r="M131" s="31">
        <v>4</v>
      </c>
      <c r="N131" s="31">
        <v>3</v>
      </c>
      <c r="O131" s="31">
        <v>3</v>
      </c>
      <c r="P131" s="31">
        <v>2</v>
      </c>
      <c r="Q131" s="31">
        <v>2</v>
      </c>
      <c r="R131" s="76">
        <v>1</v>
      </c>
      <c r="S131" s="76">
        <v>1</v>
      </c>
      <c r="T131" s="76">
        <v>0</v>
      </c>
      <c r="U131" s="76">
        <v>0</v>
      </c>
      <c r="V131" s="103">
        <v>0</v>
      </c>
    </row>
    <row r="132" spans="1:22" x14ac:dyDescent="0.25">
      <c r="A132" s="26">
        <v>12</v>
      </c>
      <c r="B132" s="41">
        <v>3</v>
      </c>
      <c r="C132" s="31">
        <v>3</v>
      </c>
      <c r="D132" s="31">
        <v>3</v>
      </c>
      <c r="E132" s="31">
        <v>3</v>
      </c>
      <c r="F132" s="31">
        <v>4</v>
      </c>
      <c r="G132" s="31">
        <v>4</v>
      </c>
      <c r="H132" s="31">
        <v>4</v>
      </c>
      <c r="I132" s="31">
        <v>4</v>
      </c>
      <c r="J132" s="31">
        <v>4</v>
      </c>
      <c r="K132" s="31">
        <v>4</v>
      </c>
      <c r="L132" s="31">
        <v>4</v>
      </c>
      <c r="M132" s="31">
        <v>4</v>
      </c>
      <c r="N132" s="31">
        <v>3</v>
      </c>
      <c r="O132" s="31">
        <v>3</v>
      </c>
      <c r="P132" s="31">
        <v>2</v>
      </c>
      <c r="Q132" s="31">
        <v>2</v>
      </c>
      <c r="R132" s="76">
        <v>1</v>
      </c>
      <c r="S132" s="76">
        <v>1</v>
      </c>
      <c r="T132" s="76">
        <v>0</v>
      </c>
      <c r="U132" s="76">
        <v>0</v>
      </c>
      <c r="V132" s="103">
        <v>0</v>
      </c>
    </row>
    <row r="133" spans="1:22" x14ac:dyDescent="0.25">
      <c r="A133" s="26">
        <v>13</v>
      </c>
      <c r="B133" s="41">
        <v>3</v>
      </c>
      <c r="C133" s="31">
        <v>3</v>
      </c>
      <c r="D133" s="31">
        <v>3</v>
      </c>
      <c r="E133" s="31">
        <v>3</v>
      </c>
      <c r="F133" s="31">
        <v>4</v>
      </c>
      <c r="G133" s="31">
        <v>4</v>
      </c>
      <c r="H133" s="31">
        <v>4</v>
      </c>
      <c r="I133" s="31">
        <v>4</v>
      </c>
      <c r="J133" s="31">
        <v>4</v>
      </c>
      <c r="K133" s="31">
        <v>4</v>
      </c>
      <c r="L133" s="31">
        <v>4</v>
      </c>
      <c r="M133" s="31">
        <v>4</v>
      </c>
      <c r="N133" s="31">
        <v>3</v>
      </c>
      <c r="O133" s="31">
        <v>3</v>
      </c>
      <c r="P133" s="31">
        <v>2</v>
      </c>
      <c r="Q133" s="31">
        <v>2</v>
      </c>
      <c r="R133" s="76">
        <v>1</v>
      </c>
      <c r="S133" s="76">
        <v>1</v>
      </c>
      <c r="T133" s="76">
        <v>0</v>
      </c>
      <c r="U133" s="76">
        <v>0</v>
      </c>
      <c r="V133" s="103">
        <v>0</v>
      </c>
    </row>
    <row r="134" spans="1:22" x14ac:dyDescent="0.25">
      <c r="A134" s="26">
        <v>14</v>
      </c>
      <c r="B134" s="41">
        <v>3</v>
      </c>
      <c r="C134" s="31">
        <v>3</v>
      </c>
      <c r="D134" s="31">
        <v>3</v>
      </c>
      <c r="E134" s="31">
        <v>3</v>
      </c>
      <c r="F134" s="31">
        <v>4</v>
      </c>
      <c r="G134" s="31">
        <v>4</v>
      </c>
      <c r="H134" s="31">
        <v>4</v>
      </c>
      <c r="I134" s="31">
        <v>4</v>
      </c>
      <c r="J134" s="31">
        <v>4</v>
      </c>
      <c r="K134" s="31">
        <v>4</v>
      </c>
      <c r="L134" s="31">
        <v>4</v>
      </c>
      <c r="M134" s="31">
        <v>4</v>
      </c>
      <c r="N134" s="31">
        <v>3</v>
      </c>
      <c r="O134" s="31">
        <v>3</v>
      </c>
      <c r="P134" s="31">
        <v>2</v>
      </c>
      <c r="Q134" s="31">
        <v>2</v>
      </c>
      <c r="R134" s="76">
        <v>1</v>
      </c>
      <c r="S134" s="76">
        <v>1</v>
      </c>
      <c r="T134" s="76">
        <v>0</v>
      </c>
      <c r="U134" s="76">
        <v>0</v>
      </c>
      <c r="V134" s="103">
        <v>0</v>
      </c>
    </row>
    <row r="135" spans="1:22" x14ac:dyDescent="0.25">
      <c r="A135" s="26">
        <v>15</v>
      </c>
      <c r="B135" s="41">
        <v>3</v>
      </c>
      <c r="C135" s="31">
        <v>3</v>
      </c>
      <c r="D135" s="31">
        <v>3</v>
      </c>
      <c r="E135" s="31">
        <v>3</v>
      </c>
      <c r="F135" s="31">
        <v>4</v>
      </c>
      <c r="G135" s="31">
        <v>4</v>
      </c>
      <c r="H135" s="31">
        <v>4</v>
      </c>
      <c r="I135" s="31">
        <v>4</v>
      </c>
      <c r="J135" s="31">
        <v>4</v>
      </c>
      <c r="K135" s="31">
        <v>4</v>
      </c>
      <c r="L135" s="31">
        <v>4</v>
      </c>
      <c r="M135" s="31">
        <v>4</v>
      </c>
      <c r="N135" s="31">
        <v>3</v>
      </c>
      <c r="O135" s="31">
        <v>3</v>
      </c>
      <c r="P135" s="31">
        <v>2</v>
      </c>
      <c r="Q135" s="31">
        <v>2</v>
      </c>
      <c r="R135" s="76">
        <v>1</v>
      </c>
      <c r="S135" s="76">
        <v>1</v>
      </c>
      <c r="T135" s="76">
        <v>0</v>
      </c>
      <c r="U135" s="76">
        <v>0</v>
      </c>
      <c r="V135" s="103">
        <v>0</v>
      </c>
    </row>
    <row r="136" spans="1:22" x14ac:dyDescent="0.25">
      <c r="A136" s="26">
        <v>16</v>
      </c>
      <c r="B136" s="41">
        <v>3</v>
      </c>
      <c r="C136" s="31">
        <v>3</v>
      </c>
      <c r="D136" s="31">
        <v>3</v>
      </c>
      <c r="E136" s="31">
        <v>3</v>
      </c>
      <c r="F136" s="31">
        <v>4</v>
      </c>
      <c r="G136" s="31">
        <v>4</v>
      </c>
      <c r="H136" s="31">
        <v>4</v>
      </c>
      <c r="I136" s="31">
        <v>4</v>
      </c>
      <c r="J136" s="31">
        <v>4</v>
      </c>
      <c r="K136" s="31">
        <v>4</v>
      </c>
      <c r="L136" s="31">
        <v>4</v>
      </c>
      <c r="M136" s="31">
        <v>4</v>
      </c>
      <c r="N136" s="31">
        <v>3</v>
      </c>
      <c r="O136" s="31">
        <v>3</v>
      </c>
      <c r="P136" s="31">
        <v>2</v>
      </c>
      <c r="Q136" s="31">
        <v>2</v>
      </c>
      <c r="R136" s="76">
        <v>1</v>
      </c>
      <c r="S136" s="76">
        <v>1</v>
      </c>
      <c r="T136" s="76">
        <v>0</v>
      </c>
      <c r="U136" s="76">
        <v>0</v>
      </c>
      <c r="V136" s="103">
        <v>0</v>
      </c>
    </row>
    <row r="137" spans="1:22" x14ac:dyDescent="0.25">
      <c r="A137" s="26">
        <v>17</v>
      </c>
      <c r="B137" s="41">
        <v>3</v>
      </c>
      <c r="C137" s="31">
        <v>3</v>
      </c>
      <c r="D137" s="31">
        <v>3</v>
      </c>
      <c r="E137" s="31">
        <v>3</v>
      </c>
      <c r="F137" s="31">
        <v>4</v>
      </c>
      <c r="G137" s="31">
        <v>4</v>
      </c>
      <c r="H137" s="31">
        <v>4</v>
      </c>
      <c r="I137" s="31">
        <v>4</v>
      </c>
      <c r="J137" s="31">
        <v>4</v>
      </c>
      <c r="K137" s="31">
        <v>4</v>
      </c>
      <c r="L137" s="31">
        <v>4</v>
      </c>
      <c r="M137" s="31">
        <v>4</v>
      </c>
      <c r="N137" s="31">
        <v>3</v>
      </c>
      <c r="O137" s="31">
        <v>3</v>
      </c>
      <c r="P137" s="31">
        <v>2</v>
      </c>
      <c r="Q137" s="31">
        <v>2</v>
      </c>
      <c r="R137" s="76">
        <v>1</v>
      </c>
      <c r="S137" s="76">
        <v>1</v>
      </c>
      <c r="T137" s="76">
        <v>0</v>
      </c>
      <c r="U137" s="76">
        <v>0</v>
      </c>
      <c r="V137" s="103">
        <v>0</v>
      </c>
    </row>
    <row r="138" spans="1:22" x14ac:dyDescent="0.25">
      <c r="A138" s="26">
        <v>18</v>
      </c>
      <c r="B138" s="41">
        <v>3</v>
      </c>
      <c r="C138" s="31">
        <v>3</v>
      </c>
      <c r="D138" s="31">
        <v>3</v>
      </c>
      <c r="E138" s="31">
        <v>3</v>
      </c>
      <c r="F138" s="31">
        <v>4</v>
      </c>
      <c r="G138" s="31">
        <v>4</v>
      </c>
      <c r="H138" s="31">
        <v>4</v>
      </c>
      <c r="I138" s="31">
        <v>4</v>
      </c>
      <c r="J138" s="31">
        <v>4</v>
      </c>
      <c r="K138" s="31">
        <v>4</v>
      </c>
      <c r="L138" s="31">
        <v>4</v>
      </c>
      <c r="M138" s="31">
        <v>4</v>
      </c>
      <c r="N138" s="31">
        <v>3</v>
      </c>
      <c r="O138" s="31">
        <v>3</v>
      </c>
      <c r="P138" s="31">
        <v>2</v>
      </c>
      <c r="Q138" s="31">
        <v>2</v>
      </c>
      <c r="R138" s="76">
        <v>1</v>
      </c>
      <c r="S138" s="76">
        <v>1</v>
      </c>
      <c r="T138" s="76">
        <v>0</v>
      </c>
      <c r="U138" s="76">
        <v>0</v>
      </c>
      <c r="V138" s="103">
        <v>0</v>
      </c>
    </row>
    <row r="139" spans="1:22" x14ac:dyDescent="0.25">
      <c r="A139" s="26">
        <v>19</v>
      </c>
      <c r="B139" s="41">
        <v>3</v>
      </c>
      <c r="C139" s="31">
        <v>3</v>
      </c>
      <c r="D139" s="31">
        <v>3</v>
      </c>
      <c r="E139" s="31">
        <v>3</v>
      </c>
      <c r="F139" s="31">
        <v>4</v>
      </c>
      <c r="G139" s="31">
        <v>4</v>
      </c>
      <c r="H139" s="31">
        <v>4</v>
      </c>
      <c r="I139" s="31">
        <v>4</v>
      </c>
      <c r="J139" s="31">
        <v>4</v>
      </c>
      <c r="K139" s="31">
        <v>4</v>
      </c>
      <c r="L139" s="31">
        <v>4</v>
      </c>
      <c r="M139" s="31">
        <v>4</v>
      </c>
      <c r="N139" s="31">
        <v>3</v>
      </c>
      <c r="O139" s="31">
        <v>3</v>
      </c>
      <c r="P139" s="31">
        <v>2</v>
      </c>
      <c r="Q139" s="31">
        <v>2</v>
      </c>
      <c r="R139" s="76">
        <v>1</v>
      </c>
      <c r="S139" s="76">
        <v>1</v>
      </c>
      <c r="T139" s="76">
        <v>0</v>
      </c>
      <c r="U139" s="76">
        <v>0</v>
      </c>
      <c r="V139" s="103">
        <v>0</v>
      </c>
    </row>
    <row r="140" spans="1:22" x14ac:dyDescent="0.25">
      <c r="A140" s="26">
        <v>20</v>
      </c>
      <c r="B140" s="42">
        <v>3</v>
      </c>
      <c r="C140" s="33">
        <v>3</v>
      </c>
      <c r="D140" s="33">
        <v>3</v>
      </c>
      <c r="E140" s="33">
        <v>3</v>
      </c>
      <c r="F140" s="33">
        <v>4</v>
      </c>
      <c r="G140" s="33">
        <v>4</v>
      </c>
      <c r="H140" s="33">
        <v>4</v>
      </c>
      <c r="I140" s="33">
        <v>4</v>
      </c>
      <c r="J140" s="33">
        <v>4</v>
      </c>
      <c r="K140" s="33">
        <v>4</v>
      </c>
      <c r="L140" s="33">
        <v>4</v>
      </c>
      <c r="M140" s="33">
        <v>4</v>
      </c>
      <c r="N140" s="33">
        <v>3</v>
      </c>
      <c r="O140" s="33">
        <v>3</v>
      </c>
      <c r="P140" s="33">
        <v>2</v>
      </c>
      <c r="Q140" s="33">
        <v>2</v>
      </c>
      <c r="R140" s="77">
        <v>1</v>
      </c>
      <c r="S140" s="77">
        <v>1</v>
      </c>
      <c r="T140" s="77">
        <v>0</v>
      </c>
      <c r="U140" s="77">
        <v>0</v>
      </c>
      <c r="V140" s="104">
        <v>0</v>
      </c>
    </row>
  </sheetData>
  <dataValidations count="3">
    <dataValidation type="list" allowBlank="1" showInputMessage="1" showErrorMessage="1" sqref="X4 AB4" xr:uid="{25521B0C-2164-41EB-BC5A-94B2624FF7BA}">
      <formula1>OutputAddresses</formula1>
    </dataValidation>
    <dataValidation type="list" allowBlank="1" showInputMessage="1" showErrorMessage="1" sqref="Y4" xr:uid="{1A034EE9-36F9-45FE-9210-8279D0DC47C7}">
      <formula1>InputValues1</formula1>
    </dataValidation>
    <dataValidation type="list" allowBlank="1" showInputMessage="1" showErrorMessage="1" sqref="AC4" xr:uid="{2A538A0C-8F8B-42E9-B10E-057C39E3D9D7}">
      <formula1>InputValues2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Question 1</vt:lpstr>
      <vt:lpstr>Question 2</vt:lpstr>
      <vt:lpstr>Question 3</vt:lpstr>
      <vt:lpstr>Question 4</vt:lpstr>
      <vt:lpstr>Question 5</vt:lpstr>
      <vt:lpstr>'Question 4'!ChartData</vt:lpstr>
      <vt:lpstr>'Question 5'!ChartData1</vt:lpstr>
      <vt:lpstr>'Question 5'!ChartData2</vt:lpstr>
      <vt:lpstr>'Question 4'!InputValues</vt:lpstr>
      <vt:lpstr>'Question 5'!InputValues1</vt:lpstr>
      <vt:lpstr>'Question 5'!InputValues2</vt:lpstr>
      <vt:lpstr>'Question 4'!OutputAddresses</vt:lpstr>
      <vt:lpstr>'Question 5'!OutputAddresses</vt:lpstr>
      <vt:lpstr>'Question 4'!OutputValues</vt:lpstr>
      <vt:lpstr>'Question 5'!OutputValues_1</vt:lpstr>
      <vt:lpstr>'Question 5'!OutputValues_2</vt:lpstr>
      <vt:lpstr>'Question 5'!OutputValues_3</vt:lpstr>
      <vt:lpstr>'Question 5'!OutputValues_4</vt:lpstr>
      <vt:lpstr>'Question 5'!OutputValues_5</vt:lpstr>
      <vt:lpstr>'Question 5'!OutputValues_6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dc:creator>
  <cp:lastModifiedBy>priya</cp:lastModifiedBy>
  <dcterms:created xsi:type="dcterms:W3CDTF">2021-02-07T20:29:34Z</dcterms:created>
  <dcterms:modified xsi:type="dcterms:W3CDTF">2021-02-11T22:36:02Z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639ed228-0a9a-49ca-8f5e-0f42ca0f5d82</vt:lpwstr>
  </property>
</Properties>
</file>