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Studies\BAN630 Optimization\case study\"/>
    </mc:Choice>
  </mc:AlternateContent>
  <xr:revisionPtr revIDLastSave="0" documentId="13_ncr:1_{0ACEB8F6-B20A-47BC-8B61-FF587CA9942C}" xr6:coauthVersionLast="46" xr6:coauthVersionMax="46" xr10:uidLastSave="{00000000-0000-0000-0000-000000000000}"/>
  <bookViews>
    <workbookView xWindow="-120" yWindow="-120" windowWidth="20730" windowHeight="11160" xr2:uid="{76A8F1EB-917D-4710-A83C-C1FF1B7CD943}"/>
  </bookViews>
  <sheets>
    <sheet name="Question 1" sheetId="5" r:id="rId1"/>
    <sheet name="treeCalc_2" sheetId="6" state="hidden" r:id="rId2"/>
    <sheet name="Question 2" sheetId="36" r:id="rId3"/>
    <sheet name="Question 3" sheetId="37" r:id="rId4"/>
    <sheet name="Question 4 Strategy Lease" sheetId="38" r:id="rId5"/>
    <sheet name="Question 4 Strategy 5star hotel" sheetId="39" r:id="rId6"/>
    <sheet name="Question 4 Strategy Office" sheetId="40" r:id="rId7"/>
    <sheet name="Question 4 Tornado" sheetId="41" r:id="rId8"/>
    <sheet name="Question 5" sheetId="15" r:id="rId9"/>
    <sheet name="Question 6 Strategy B14" sheetId="47" r:id="rId10"/>
    <sheet name="Question 6 Strategy B10" sheetId="48" r:id="rId11"/>
    <sheet name="Question 6 Strategy B14, C4" sheetId="54" r:id="rId12"/>
  </sheets>
  <externalReferences>
    <externalReference r:id="rId13"/>
  </externalReferences>
  <definedNames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5">"PrecisionTree"</definedName>
    <definedName name="PalisadeReportWorksheetCreatedBy" localSheetId="4">"PrecisionTree"</definedName>
    <definedName name="PalisadeReportWorksheetCreatedBy" localSheetId="6">"PrecisionTree"</definedName>
    <definedName name="PalisadeReportWorksheetCreatedBy" localSheetId="7">"PrecisionTree"</definedName>
    <definedName name="PalisadeReportWorksheetCreatedBy" localSheetId="8">"PrecisionTree"</definedName>
    <definedName name="PalisadeReportWorksheetCreatedBy" localSheetId="10">"PrecisionTree"</definedName>
    <definedName name="PalisadeReportWorksheetCreatedBy" localSheetId="9">"PrecisionTree"</definedName>
    <definedName name="PalisadeReportWorksheetCreatedBy" localSheetId="11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PTreeObjectReference(PTDecisionTree_2,treeCalc_2!$A$1)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PTreeObjectReference(PTDecisionTree_2,treeCalc_2!$A$1)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'Question 1'!$C$5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4</definedName>
    <definedName name="PTree_SensitivityAnalysis_Inputs_2_Minimum" hidden="1">0.5</definedName>
    <definedName name="PTree_SensitivityAnalysis_Inputs_2_OneWayAnalysis" hidden="1">0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'Question 1'!$C$14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0.95</definedName>
    <definedName name="PTree_SensitivityAnalysis_Inputs_3_Minimum" hidden="1">0.1</definedName>
    <definedName name="PTree_SensitivityAnalysis_Inputs_3_OneWayAnalysis" hidden="1">0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'Question 1'!$C$6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4</definedName>
    <definedName name="PTree_SensitivityAnalysis_Inputs_4_Minimum" hidden="1">0.5</definedName>
    <definedName name="PTree_SensitivityAnalysis_Inputs_4_OneWayAnalysis" hidden="1">0</definedName>
    <definedName name="PTree_SensitivityAnalysis_Inputs_4_Steps" hidden="1">10</definedName>
    <definedName name="PTree_SensitivityAnalysis_Inputs_4_TwoWayAnalysis" hidden="1">1</definedName>
    <definedName name="PTree_SensitivityAnalysis_Inputs_4_VariationMethod" hidden="1">2</definedName>
    <definedName name="PTree_SensitivityAnalysis_Inputs_4_VaryCell" hidden="1">'Question 1'!$B$14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0.95</definedName>
    <definedName name="PTree_SensitivityAnalysis_Inputs_5_Minimum" hidden="1">0.1</definedName>
    <definedName name="PTree_SensitivityAnalysis_Inputs_5_OneWayAnalysis" hidden="1">0</definedName>
    <definedName name="PTree_SensitivityAnalysis_Inputs_5_Steps" hidden="1">10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'Question 1'!$B$10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0.95</definedName>
    <definedName name="PTree_SensitivityAnalysis_Inputs_6_Minimum" hidden="1">0.1</definedName>
    <definedName name="PTree_SensitivityAnalysis_Inputs_6_OneWayAnalysis" hidden="1">0</definedName>
    <definedName name="PTree_SensitivityAnalysis_Inputs_6_Steps" hidden="1">10</definedName>
    <definedName name="PTree_SensitivityAnalysis_Inputs_6_TwoWayAnalysis" hidden="1">0</definedName>
    <definedName name="PTree_SensitivityAnalysis_Inputs_6_VariationMethod" hidden="1">2</definedName>
    <definedName name="PTree_SensitivityAnalysis_Inputs_6_VaryCell" hidden="1">'Question 1'!$B$11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0.95</definedName>
    <definedName name="PTree_SensitivityAnalysis_Inputs_7_Minimum" hidden="1">0.1</definedName>
    <definedName name="PTree_SensitivityAnalysis_Inputs_7_OneWayAnalysis" hidden="1">1</definedName>
    <definedName name="PTree_SensitivityAnalysis_Inputs_7_Steps" hidden="1">10</definedName>
    <definedName name="PTree_SensitivityAnalysis_Inputs_7_TwoWayAnalysis" hidden="1">2</definedName>
    <definedName name="PTree_SensitivityAnalysis_Inputs_7_VariationMethod" hidden="1">2</definedName>
    <definedName name="PTree_SensitivityAnalysis_Inputs_7_VaryCell" hidden="1">'Question 1'!$C$4</definedName>
    <definedName name="PTree_SensitivityAnalysis_Inputs_Count" hidden="1">7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2">1</definedName>
    <definedName name="treeList" hidden="1">"01000000000000000000000000000000000000000000000000000000000000000000000000000000000000000000000000000000000000000000000000000000000000000000000000000000000000000000000000000000000000000000000000000000"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31" i="5"/>
  <c r="J12" i="6"/>
  <c r="E35" i="5"/>
  <c r="J17" i="6"/>
  <c r="E39" i="5"/>
  <c r="J18" i="6"/>
  <c r="E43" i="5"/>
  <c r="J19" i="6"/>
  <c r="D36" i="5"/>
  <c r="K15" i="6"/>
  <c r="D44" i="5"/>
  <c r="K16" i="6"/>
  <c r="E38" i="5"/>
  <c r="K18" i="6"/>
  <c r="F50" i="5"/>
  <c r="K22" i="6"/>
  <c r="F58" i="5"/>
  <c r="K23" i="6"/>
  <c r="G52" i="5"/>
  <c r="K25" i="6"/>
  <c r="D64" i="5"/>
  <c r="K28" i="6"/>
  <c r="E62" i="5"/>
  <c r="K29" i="6"/>
  <c r="E66" i="5"/>
  <c r="K30" i="6"/>
  <c r="D72" i="5"/>
  <c r="K31" i="6"/>
  <c r="E47" i="5"/>
  <c r="J20" i="6"/>
  <c r="E55" i="5"/>
  <c r="J21" i="6"/>
  <c r="G49" i="5"/>
  <c r="J24" i="6"/>
  <c r="G53" i="5"/>
  <c r="J25" i="6"/>
  <c r="G57" i="5"/>
  <c r="J26" i="6"/>
  <c r="G61" i="5"/>
  <c r="J27" i="6"/>
  <c r="E63" i="5"/>
  <c r="J29" i="6"/>
  <c r="E67" i="5"/>
  <c r="J30" i="6"/>
  <c r="E71" i="5"/>
  <c r="J32" i="6"/>
  <c r="E75" i="5"/>
  <c r="J33" i="6"/>
  <c r="J11" i="6"/>
  <c r="C41" i="5"/>
  <c r="J13" i="6"/>
  <c r="C69" i="5"/>
  <c r="J14" i="6"/>
  <c r="J15" i="6"/>
  <c r="K11" i="6"/>
  <c r="E34" i="5"/>
  <c r="K17" i="6"/>
  <c r="G48" i="5"/>
  <c r="K24" i="6"/>
  <c r="J16" i="6"/>
  <c r="J22" i="6"/>
  <c r="J23" i="6"/>
  <c r="J28" i="6"/>
  <c r="J31" i="6"/>
  <c r="F2" i="6"/>
  <c r="O31" i="6"/>
  <c r="O28" i="6"/>
  <c r="O14" i="6"/>
  <c r="O23" i="6"/>
  <c r="O22" i="6"/>
  <c r="O21" i="6"/>
  <c r="O16" i="6"/>
  <c r="O15" i="6"/>
  <c r="O13" i="6"/>
  <c r="O11" i="6"/>
  <c r="B11" i="6"/>
  <c r="B2" i="6"/>
  <c r="E74" i="5"/>
  <c r="F74" i="5"/>
  <c r="E70" i="5"/>
  <c r="F70" i="5"/>
  <c r="F66" i="5"/>
  <c r="F62" i="5"/>
  <c r="C68" i="5"/>
  <c r="F75" i="5"/>
  <c r="A33" i="6"/>
  <c r="F71" i="5"/>
  <c r="A32" i="6"/>
  <c r="E73" i="5"/>
  <c r="A31" i="6"/>
  <c r="F67" i="5"/>
  <c r="A30" i="6"/>
  <c r="F63" i="5"/>
  <c r="A29" i="6"/>
  <c r="E65" i="5"/>
  <c r="A28" i="6"/>
  <c r="D69" i="5"/>
  <c r="A14" i="6"/>
  <c r="F55" i="5"/>
  <c r="A21" i="6"/>
  <c r="E46" i="5"/>
  <c r="F46" i="5"/>
  <c r="F47" i="5"/>
  <c r="A20" i="6"/>
  <c r="E42" i="5"/>
  <c r="F42" i="5"/>
  <c r="F43" i="5"/>
  <c r="A19" i="6"/>
  <c r="F38" i="5"/>
  <c r="F39" i="5"/>
  <c r="A18" i="6"/>
  <c r="F34" i="5"/>
  <c r="F35" i="5"/>
  <c r="A17" i="6"/>
  <c r="E45" i="5"/>
  <c r="A16" i="6"/>
  <c r="E37" i="5"/>
  <c r="A15" i="6"/>
  <c r="C40" i="5"/>
  <c r="C33" i="5"/>
  <c r="A11" i="6"/>
  <c r="D31" i="5"/>
  <c r="A12" i="6"/>
  <c r="D30" i="5"/>
  <c r="C30" i="5"/>
  <c r="D41" i="5"/>
  <c r="A13" i="6"/>
  <c r="E54" i="5"/>
  <c r="G51" i="5"/>
  <c r="A22" i="6"/>
  <c r="G59" i="5"/>
  <c r="A23" i="6"/>
  <c r="H49" i="5"/>
  <c r="A24" i="6"/>
  <c r="H48" i="5"/>
  <c r="H53" i="5"/>
  <c r="A25" i="6"/>
  <c r="H52" i="5"/>
  <c r="H57" i="5"/>
  <c r="A26" i="6"/>
  <c r="H56" i="5"/>
  <c r="G56" i="5"/>
  <c r="H61" i="5"/>
  <c r="A27" i="6"/>
  <c r="H60" i="5"/>
  <c r="G60" i="5"/>
</calcChain>
</file>

<file path=xl/sharedStrings.xml><?xml version="1.0" encoding="utf-8"?>
<sst xmlns="http://schemas.openxmlformats.org/spreadsheetml/2006/main" count="417" uniqueCount="148">
  <si>
    <t>CalDEV Company Decision Tree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</si>
  <si>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</si>
  <si>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</si>
  <si>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</si>
  <si>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</si>
  <si>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</si>
  <si>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</si>
  <si>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</si>
  <si>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</si>
  <si>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</si>
  <si>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</si>
  <si>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</si>
  <si>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</si>
  <si>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</si>
  <si>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</si>
  <si>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</si>
  <si>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</si>
  <si>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</si>
  <si>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</si>
  <si>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</si>
  <si>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</si>
  <si>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</si>
  <si>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</si>
  <si>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</si>
  <si>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</si>
  <si>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</si>
  <si>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</si>
  <si>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</si>
  <si>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</si>
  <si>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</si>
  <si>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</si>
  <si>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</si>
  <si>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</si>
  <si>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</si>
  <si>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</si>
  <si>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</si>
  <si>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</si>
  <si>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</si>
  <si>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8.1.0</t>
  </si>
  <si>
    <t>5.0.0</t>
  </si>
  <si>
    <t>&lt;NF&gt;</t>
  </si>
  <si>
    <t>Automatic</t>
  </si>
  <si>
    <t/>
  </si>
  <si>
    <t>DEFAULT</t>
  </si>
  <si>
    <t>0</t>
  </si>
  <si>
    <t>CalDev Company</t>
  </si>
  <si>
    <t>Decision</t>
  </si>
  <si>
    <t>4,0,0,0,1,0,0</t>
  </si>
  <si>
    <t>2,0,0,3,2,3,4,0,0,0</t>
  </si>
  <si>
    <t>Sell Property</t>
  </si>
  <si>
    <t>Build 5 Star Hotel</t>
  </si>
  <si>
    <t>Build Office Building</t>
  </si>
  <si>
    <t>Chance</t>
  </si>
  <si>
    <t>1,0,0,2,5,6,1,0,0</t>
  </si>
  <si>
    <t>4,0,0,0,5,0,0</t>
  </si>
  <si>
    <t>1,0,0,2,7,8,3,0,0</t>
  </si>
  <si>
    <t>Decline</t>
  </si>
  <si>
    <t>4,0,0,0,6,0,0</t>
  </si>
  <si>
    <t>Lease to College</t>
  </si>
  <si>
    <t>1,0,0,2,12,13,6,0,0</t>
  </si>
  <si>
    <t>4,0,0,0,12,0,0</t>
  </si>
  <si>
    <t>1,0,0,2,14,15,11,0,0</t>
  </si>
  <si>
    <t>Economic Growth</t>
  </si>
  <si>
    <t>Economic Decline</t>
  </si>
  <si>
    <t>4,0,0,0,13,0,0</t>
  </si>
  <si>
    <t>1,0,0,2,18,21,1,0,0</t>
  </si>
  <si>
    <t>1,0,0,2,19,20,4,0,0</t>
  </si>
  <si>
    <t>4,0,0,0,18,0,0</t>
  </si>
  <si>
    <t>4,0,0,0,21,0,0</t>
  </si>
  <si>
    <t>Decisions</t>
  </si>
  <si>
    <t>Outcomes</t>
  </si>
  <si>
    <t>Probability</t>
  </si>
  <si>
    <t>2,0,0,3,9,10,11,3,0,0</t>
  </si>
  <si>
    <t>Revenue, $million</t>
  </si>
  <si>
    <t>Growth</t>
  </si>
  <si>
    <t>Approve</t>
  </si>
  <si>
    <t>Reject</t>
  </si>
  <si>
    <t>2,0,0,2,16,17,11,0,0</t>
  </si>
  <si>
    <t>2,0,0,2,22,23,4,0,0</t>
  </si>
  <si>
    <t>Build 5 Star Hotel Approved</t>
  </si>
  <si>
    <t>Build 5 Star Hotel Rejected</t>
  </si>
  <si>
    <t>Build Office Building Approved</t>
  </si>
  <si>
    <t>Build Office Building Rejected</t>
  </si>
  <si>
    <t>3213F60</t>
  </si>
  <si>
    <t>0,2,1,0,0,Exponential, 0,0,-1,0,-1,-1,.0001</t>
  </si>
  <si>
    <t>Build office Building</t>
  </si>
  <si>
    <r>
      <t>Performed By:</t>
    </r>
    <r>
      <rPr>
        <sz val="8"/>
        <color theme="1"/>
        <rFont val="Tahoma"/>
        <family val="2"/>
      </rPr>
      <t xml:space="preserve"> priya</t>
    </r>
  </si>
  <si>
    <t>PrecisionTree Policy Suggestion - Optimal Decision Tree</t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</si>
  <si>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</si>
  <si>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</si>
  <si>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Chart Data</t>
  </si>
  <si>
    <t>#1</t>
  </si>
  <si>
    <t>#2</t>
  </si>
  <si>
    <t>#3</t>
  </si>
  <si>
    <t>#4</t>
  </si>
  <si>
    <t>#5</t>
  </si>
  <si>
    <t>Value</t>
  </si>
  <si>
    <t>Optimal Path</t>
  </si>
  <si>
    <t>PrecisionTree Sensitivity Analysis - Strategy Region</t>
  </si>
  <si>
    <r>
      <t>Output:</t>
    </r>
    <r>
      <rPr>
        <sz val="8"/>
        <color theme="1"/>
        <rFont val="Tahoma"/>
        <family val="2"/>
      </rPr>
      <t xml:space="preserve"> Decision Tree 'CalDev Company' (Expected Value of Entire Model)</t>
    </r>
  </si>
  <si>
    <t>Strategy Region Data</t>
  </si>
  <si>
    <t>#6</t>
  </si>
  <si>
    <t>#7</t>
  </si>
  <si>
    <t>#8</t>
  </si>
  <si>
    <t>#9</t>
  </si>
  <si>
    <t>#10</t>
  </si>
  <si>
    <t>Input</t>
  </si>
  <si>
    <t>Change (%)</t>
  </si>
  <si>
    <r>
      <t>Input:</t>
    </r>
    <r>
      <rPr>
        <sz val="8"/>
        <color theme="1"/>
        <rFont val="Tahoma"/>
        <family val="2"/>
      </rPr>
      <t xml:space="preserve"> (C4)</t>
    </r>
  </si>
  <si>
    <r>
      <t>Input:</t>
    </r>
    <r>
      <rPr>
        <sz val="8"/>
        <color theme="1"/>
        <rFont val="Tahoma"/>
        <family val="2"/>
      </rPr>
      <t xml:space="preserve"> (C6)</t>
    </r>
  </si>
  <si>
    <t>PrecisionTree Sensitivity Analysis - Tornado Graph</t>
  </si>
  <si>
    <t>Tornado Graph Data</t>
  </si>
  <si>
    <t>Decision Tree 'CalDev Company' (Expected Value of Entire Model)</t>
  </si>
  <si>
    <t>Rank</t>
  </si>
  <si>
    <t>Input Name</t>
  </si>
  <si>
    <t>Cell</t>
  </si>
  <si>
    <t>Minimum</t>
  </si>
  <si>
    <t>Output</t>
  </si>
  <si>
    <t>Maximum</t>
  </si>
  <si>
    <t>(C4)</t>
  </si>
  <si>
    <t>C4</t>
  </si>
  <si>
    <t>(C6)</t>
  </si>
  <si>
    <t>C6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</si>
  <si>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</si>
  <si>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Sunday, February 21, 2021 11:15:25 PM</t>
    </r>
  </si>
  <si>
    <r>
      <t>Node:</t>
    </r>
    <r>
      <rPr>
        <sz val="8"/>
        <color theme="1"/>
        <rFont val="Tahoma"/>
        <family val="2"/>
      </rPr>
      <t xml:space="preserve"> 'Decision' (C31)</t>
    </r>
  </si>
  <si>
    <r>
      <t>Input #1:</t>
    </r>
    <r>
      <rPr>
        <sz val="8"/>
        <color theme="1"/>
        <rFont val="Tahoma"/>
        <family val="2"/>
      </rPr>
      <t xml:space="preserve"> (C6)</t>
    </r>
  </si>
  <si>
    <r>
      <t>Input #2:</t>
    </r>
    <r>
      <rPr>
        <sz val="8"/>
        <color theme="1"/>
        <rFont val="Tahoma"/>
        <family val="2"/>
      </rPr>
      <t xml:space="preserve"> (C4)</t>
    </r>
  </si>
  <si>
    <t>Strategy Region Chart Data</t>
  </si>
  <si>
    <t>Cost, $millions</t>
  </si>
  <si>
    <t>Chances</t>
  </si>
  <si>
    <r>
      <t>Date:</t>
    </r>
    <r>
      <rPr>
        <sz val="8"/>
        <color theme="1"/>
        <rFont val="Tahoma"/>
        <family val="2"/>
      </rPr>
      <t xml:space="preserve"> Thursday, February 25, 2021 11:02:01 AM</t>
    </r>
  </si>
  <si>
    <r>
      <t>Model:</t>
    </r>
    <r>
      <rPr>
        <sz val="8"/>
        <color theme="1"/>
        <rFont val="Tahoma"/>
        <family val="2"/>
      </rPr>
      <t xml:space="preserve"> Decision Tree 'CalDev Company' in [case_study 4.xlsx]Question 1</t>
    </r>
  </si>
  <si>
    <r>
      <t>Date:</t>
    </r>
    <r>
      <rPr>
        <sz val="8"/>
        <color theme="1"/>
        <rFont val="Tahoma"/>
        <family val="2"/>
      </rPr>
      <t xml:space="preserve"> Thursday, February 25, 2021 11:12:13 AM</t>
    </r>
  </si>
  <si>
    <r>
      <t>Date:</t>
    </r>
    <r>
      <rPr>
        <sz val="8"/>
        <color theme="1"/>
        <rFont val="Tahoma"/>
        <family val="2"/>
      </rPr>
      <t xml:space="preserve"> Thursday, February 25, 2021 11:14:46 AM</t>
    </r>
  </si>
  <si>
    <r>
      <t>Input:</t>
    </r>
    <r>
      <rPr>
        <sz val="8"/>
        <color theme="1"/>
        <rFont val="Tahoma"/>
        <family val="2"/>
      </rPr>
      <t xml:space="preserve"> Lease to College (C14)</t>
    </r>
  </si>
  <si>
    <r>
      <t>Date:</t>
    </r>
    <r>
      <rPr>
        <sz val="8"/>
        <color theme="1"/>
        <rFont val="Tahoma"/>
        <family val="2"/>
      </rPr>
      <t xml:space="preserve"> Thursday, February 25, 2021 11:14:47 AM</t>
    </r>
  </si>
  <si>
    <r>
      <t>Date:</t>
    </r>
    <r>
      <rPr>
        <sz val="8"/>
        <color theme="1"/>
        <rFont val="Tahoma"/>
        <family val="2"/>
      </rPr>
      <t xml:space="preserve"> Thursday, February 25, 2021 11:14:48 AM</t>
    </r>
  </si>
  <si>
    <t>Lease to College (C14)</t>
  </si>
  <si>
    <t>C14</t>
  </si>
  <si>
    <r>
      <t>Input:</t>
    </r>
    <r>
      <rPr>
        <sz val="8"/>
        <color theme="1"/>
        <rFont val="Tahoma"/>
        <family val="2"/>
      </rPr>
      <t xml:space="preserve"> Revenue, $million (B14)</t>
    </r>
  </si>
  <si>
    <r>
      <t>Date:</t>
    </r>
    <r>
      <rPr>
        <sz val="8"/>
        <color theme="1"/>
        <rFont val="Tahoma"/>
        <family val="2"/>
      </rPr>
      <t xml:space="preserve"> Thursday, February 25, 2021 1:28:24 PM</t>
    </r>
  </si>
  <si>
    <r>
      <t>Date:</t>
    </r>
    <r>
      <rPr>
        <sz val="8"/>
        <color theme="1"/>
        <rFont val="Tahoma"/>
        <family val="2"/>
      </rPr>
      <t xml:space="preserve"> Thursday, February 25, 2021 1:32:29 PM</t>
    </r>
  </si>
  <si>
    <r>
      <t>Input:</t>
    </r>
    <r>
      <rPr>
        <sz val="8"/>
        <color theme="1"/>
        <rFont val="Tahoma"/>
        <family val="2"/>
      </rPr>
      <t xml:space="preserve"> Economic Growth (B10)</t>
    </r>
  </si>
  <si>
    <r>
      <t>Node:</t>
    </r>
    <r>
      <rPr>
        <sz val="8"/>
        <color theme="1"/>
        <rFont val="Tahoma"/>
        <family val="2"/>
      </rPr>
      <t xml:space="preserve"> 'Decision' (C33)</t>
    </r>
  </si>
  <si>
    <r>
      <t>Input #1:</t>
    </r>
    <r>
      <rPr>
        <sz val="8"/>
        <color theme="1"/>
        <rFont val="Tahoma"/>
        <family val="2"/>
      </rPr>
      <t xml:space="preserve"> Revenue, $million (B14)</t>
    </r>
  </si>
  <si>
    <t>Revenue, $million (B14)</t>
  </si>
  <si>
    <r>
      <t>Date:</t>
    </r>
    <r>
      <rPr>
        <sz val="8"/>
        <color theme="1"/>
        <rFont val="Tahoma"/>
        <family val="2"/>
      </rPr>
      <t xml:space="preserve"> Thursday, February 25, 2021 2:03:06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</si>
</sst>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.00001]0.0###%;[=0]0.0%;0.00E+00"/>
    <numFmt numFmtId="165" formatCode="#,##0.0"/>
    <numFmt numFmtId="166" formatCode="[&gt;0.00001]0.0000%;[=0]0.0000%;0.00E+00"/>
  </numFmts>
  <fonts count="18" x14ac:knownFonts="1">
    <font>
      <sz val="11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9"/>
      <name val="Arial"/>
      <family val="2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i/>
      <sz val="10"/>
      <color rgb="FF033BEF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10" fillId="0" borderId="1" xfId="0" applyFont="1" applyBorder="1"/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wrapText="1"/>
    </xf>
    <xf numFmtId="165" fontId="11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0" applyFont="1" applyBorder="1"/>
    <xf numFmtId="3" fontId="11" fillId="0" borderId="0" xfId="0" applyNumberFormat="1" applyFont="1" applyBorder="1" applyAlignment="1">
      <alignment horizontal="center"/>
    </xf>
    <xf numFmtId="0" fontId="0" fillId="0" borderId="0" xfId="0" applyBorder="1"/>
    <xf numFmtId="0" fontId="10" fillId="0" borderId="0" xfId="0" applyFont="1" applyBorder="1" applyAlignment="1">
      <alignment vertical="center"/>
    </xf>
    <xf numFmtId="165" fontId="4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0" fillId="0" borderId="2" xfId="0" applyFont="1" applyBorder="1" applyAlignment="1">
      <alignment vertical="center"/>
    </xf>
    <xf numFmtId="0" fontId="14" fillId="2" borderId="0" xfId="0" applyFont="1" applyFill="1" applyBorder="1"/>
    <xf numFmtId="0" fontId="13" fillId="2" borderId="0" xfId="0" applyFont="1" applyFill="1" applyBorder="1"/>
    <xf numFmtId="0" fontId="13" fillId="2" borderId="5" xfId="0" applyFont="1" applyFill="1" applyBorder="1"/>
    <xf numFmtId="0" fontId="14" fillId="2" borderId="0" xfId="0" quotePrefix="1" applyFont="1" applyFill="1" applyBorder="1"/>
    <xf numFmtId="0" fontId="15" fillId="2" borderId="0" xfId="0" applyFont="1" applyFill="1" applyBorder="1"/>
    <xf numFmtId="0" fontId="15" fillId="2" borderId="5" xfId="0" applyFont="1" applyFill="1" applyBorder="1"/>
    <xf numFmtId="0" fontId="17" fillId="0" borderId="6" xfId="0" applyNumberFormat="1" applyFont="1" applyBorder="1" applyAlignment="1">
      <alignment horizontal="center"/>
    </xf>
    <xf numFmtId="0" fontId="17" fillId="0" borderId="14" xfId="0" applyNumberFormat="1" applyFont="1" applyBorder="1" applyAlignment="1">
      <alignment horizontal="center"/>
    </xf>
    <xf numFmtId="0" fontId="17" fillId="0" borderId="15" xfId="0" applyNumberFormat="1" applyFont="1" applyBorder="1" applyAlignment="1">
      <alignment horizontal="left"/>
    </xf>
    <xf numFmtId="0" fontId="17" fillId="0" borderId="16" xfId="0" applyNumberFormat="1" applyFont="1" applyBorder="1" applyAlignment="1">
      <alignment horizontal="left"/>
    </xf>
    <xf numFmtId="0" fontId="17" fillId="0" borderId="17" xfId="0" applyNumberFormat="1" applyFont="1" applyBorder="1" applyAlignment="1">
      <alignment horizontal="center" vertical="top"/>
    </xf>
    <xf numFmtId="0" fontId="17" fillId="0" borderId="18" xfId="0" applyNumberFormat="1" applyFont="1" applyBorder="1" applyAlignment="1">
      <alignment horizontal="center" vertical="top"/>
    </xf>
    <xf numFmtId="0" fontId="4" fillId="0" borderId="0" xfId="0" applyNumberFormat="1" applyFont="1" applyBorder="1" applyAlignment="1">
      <alignment horizontal="right" vertical="top"/>
    </xf>
    <xf numFmtId="0" fontId="4" fillId="0" borderId="12" xfId="0" applyNumberFormat="1" applyFont="1" applyBorder="1" applyAlignment="1">
      <alignment horizontal="right" vertical="top"/>
    </xf>
    <xf numFmtId="166" fontId="4" fillId="0" borderId="7" xfId="0" applyNumberFormat="1" applyFont="1" applyBorder="1" applyAlignment="1">
      <alignment horizontal="right" vertical="top"/>
    </xf>
    <xf numFmtId="166" fontId="4" fillId="0" borderId="13" xfId="0" applyNumberFormat="1" applyFont="1" applyBorder="1" applyAlignment="1">
      <alignment horizontal="right" vertical="top"/>
    </xf>
    <xf numFmtId="0" fontId="17" fillId="0" borderId="22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right" vertical="top"/>
    </xf>
    <xf numFmtId="0" fontId="4" fillId="0" borderId="13" xfId="0" applyNumberFormat="1" applyFont="1" applyBorder="1" applyAlignment="1">
      <alignment horizontal="right" vertical="top"/>
    </xf>
    <xf numFmtId="0" fontId="17" fillId="0" borderId="26" xfId="0" applyNumberFormat="1" applyFont="1" applyBorder="1" applyAlignment="1">
      <alignment horizontal="center"/>
    </xf>
    <xf numFmtId="10" fontId="4" fillId="0" borderId="27" xfId="0" applyNumberFormat="1" applyFont="1" applyBorder="1" applyAlignment="1">
      <alignment horizontal="right" vertical="top"/>
    </xf>
    <xf numFmtId="10" fontId="4" fillId="0" borderId="28" xfId="0" applyNumberFormat="1" applyFont="1" applyBorder="1" applyAlignment="1">
      <alignment horizontal="right" vertical="top"/>
    </xf>
    <xf numFmtId="10" fontId="4" fillId="0" borderId="7" xfId="0" applyNumberFormat="1" applyFont="1" applyBorder="1" applyAlignment="1">
      <alignment horizontal="right" vertical="top"/>
    </xf>
    <xf numFmtId="10" fontId="4" fillId="0" borderId="13" xfId="0" applyNumberFormat="1" applyFont="1" applyBorder="1" applyAlignment="1">
      <alignment horizontal="right" vertical="top"/>
    </xf>
    <xf numFmtId="0" fontId="4" fillId="0" borderId="20" xfId="0" applyNumberFormat="1" applyFont="1" applyBorder="1" applyAlignment="1">
      <alignment horizontal="center" vertical="top"/>
    </xf>
    <xf numFmtId="0" fontId="4" fillId="0" borderId="23" xfId="0" applyNumberFormat="1" applyFont="1" applyBorder="1" applyAlignment="1">
      <alignment horizontal="center" vertical="top"/>
    </xf>
    <xf numFmtId="0" fontId="17" fillId="0" borderId="21" xfId="0" applyNumberFormat="1" applyFont="1" applyBorder="1" applyAlignment="1">
      <alignment horizontal="center"/>
    </xf>
    <xf numFmtId="0" fontId="17" fillId="0" borderId="2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7" fillId="0" borderId="7" xfId="0" applyNumberFormat="1" applyFont="1" applyBorder="1" applyAlignment="1">
      <alignment horizontal="center"/>
    </xf>
    <xf numFmtId="0" fontId="17" fillId="0" borderId="24" xfId="0" applyNumberFormat="1" applyFont="1" applyBorder="1" applyAlignment="1">
      <alignment horizontal="center"/>
    </xf>
    <xf numFmtId="0" fontId="17" fillId="0" borderId="6" xfId="0" applyNumberFormat="1" applyFont="1" applyBorder="1" applyAlignment="1">
      <alignment horizontal="left"/>
    </xf>
    <xf numFmtId="0" fontId="17" fillId="0" borderId="27" xfId="0" applyNumberFormat="1" applyFont="1" applyBorder="1" applyAlignment="1">
      <alignment horizontal="center"/>
    </xf>
    <xf numFmtId="0" fontId="17" fillId="0" borderId="26" xfId="0" applyNumberFormat="1" applyFont="1" applyBorder="1" applyAlignment="1">
      <alignment horizontal="left"/>
    </xf>
    <xf numFmtId="0" fontId="4" fillId="0" borderId="27" xfId="0" applyNumberFormat="1" applyFont="1" applyBorder="1" applyAlignment="1">
      <alignment horizontal="right" vertical="top"/>
    </xf>
    <xf numFmtId="0" fontId="4" fillId="0" borderId="28" xfId="0" applyNumberFormat="1" applyFont="1" applyBorder="1" applyAlignment="1">
      <alignment horizontal="right" vertical="top"/>
    </xf>
    <xf numFmtId="0" fontId="4" fillId="0" borderId="0" xfId="0" quotePrefix="1" applyNumberFormat="1" applyFont="1" applyBorder="1" applyAlignment="1">
      <alignment horizontal="left" vertical="top" wrapText="1"/>
    </xf>
    <xf numFmtId="0" fontId="4" fillId="0" borderId="27" xfId="0" quotePrefix="1" applyNumberFormat="1" applyFont="1" applyBorder="1" applyAlignment="1">
      <alignment horizontal="left" vertical="top"/>
    </xf>
    <xf numFmtId="0" fontId="4" fillId="0" borderId="12" xfId="0" quotePrefix="1" applyNumberFormat="1" applyFont="1" applyBorder="1" applyAlignment="1">
      <alignment horizontal="left" vertical="top" wrapText="1"/>
    </xf>
    <xf numFmtId="0" fontId="4" fillId="0" borderId="28" xfId="0" quotePrefix="1" applyNumberFormat="1" applyFont="1" applyBorder="1" applyAlignment="1">
      <alignment horizontal="left" vertical="top"/>
    </xf>
    <xf numFmtId="0" fontId="4" fillId="0" borderId="20" xfId="0" applyNumberFormat="1" applyFont="1" applyBorder="1" applyAlignment="1">
      <alignment horizontal="right" vertical="top"/>
    </xf>
    <xf numFmtId="0" fontId="4" fillId="0" borderId="23" xfId="0" applyNumberFormat="1" applyFont="1" applyBorder="1" applyAlignment="1">
      <alignment horizontal="right" vertical="top"/>
    </xf>
    <xf numFmtId="0" fontId="17" fillId="0" borderId="24" xfId="0" applyNumberFormat="1" applyFont="1" applyBorder="1" applyAlignment="1">
      <alignment horizontal="center" wrapText="1"/>
    </xf>
    <xf numFmtId="0" fontId="17" fillId="0" borderId="6" xfId="0" applyNumberFormat="1" applyFont="1" applyBorder="1" applyAlignment="1">
      <alignment horizontal="center" wrapText="1"/>
    </xf>
    <xf numFmtId="0" fontId="17" fillId="0" borderId="26" xfId="0" applyNumberFormat="1" applyFont="1" applyBorder="1" applyAlignment="1">
      <alignment horizontal="center" wrapText="1"/>
    </xf>
    <xf numFmtId="0" fontId="17" fillId="0" borderId="14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6" fillId="3" borderId="9" xfId="0" quotePrefix="1" applyNumberFormat="1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7" fillId="0" borderId="19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0" borderId="25" xfId="0" applyNumberFormat="1" applyFont="1" applyBorder="1" applyAlignment="1">
      <alignment horizontal="center"/>
    </xf>
    <xf numFmtId="0" fontId="17" fillId="0" borderId="29" xfId="0" applyNumberFormat="1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4" fillId="3" borderId="20" xfId="0" quotePrefix="1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7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7" fillId="0" borderId="32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7" fillId="0" borderId="3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'CalDev Company'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82061990661342221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'Question 3'!$C$32:$C$36</c:f>
              <c:numCache>
                <c:formatCode>General</c:formatCode>
                <c:ptCount val="5"/>
                <c:pt idx="0">
                  <c:v>1</c:v>
                </c:pt>
                <c:pt idx="1">
                  <c:v>1.4500000000000002</c:v>
                </c:pt>
                <c:pt idx="2">
                  <c:v>1.5</c:v>
                </c:pt>
                <c:pt idx="3">
                  <c:v>3</c:v>
                </c:pt>
                <c:pt idx="4">
                  <c:v>4.25</c:v>
                </c:pt>
              </c:numCache>
            </c:numRef>
          </c:xVal>
          <c:yVal>
            <c:numRef>
              <c:f>'Question 3'!$D$32:$D$36</c:f>
              <c:numCache>
                <c:formatCode>[&gt;0.00001]0.0000%;[=0]0.0000%;0.00E+00</c:formatCode>
                <c:ptCount val="5"/>
                <c:pt idx="0">
                  <c:v>0.22399999999999998</c:v>
                </c:pt>
                <c:pt idx="1">
                  <c:v>0.12</c:v>
                </c:pt>
                <c:pt idx="2">
                  <c:v>0.13999999999999996</c:v>
                </c:pt>
                <c:pt idx="3">
                  <c:v>0.33599999999999997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6-444B-BF4A-D562F48E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45952"/>
        <c:axId val="2018032800"/>
      </c:scatterChart>
      <c:valAx>
        <c:axId val="2018145952"/>
        <c:scaling>
          <c:orientation val="minMax"/>
          <c:max val="4.5"/>
          <c:min val="0.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18032800"/>
        <c:crossesAt val="-1.0000000000000001E+300"/>
        <c:crossBetween val="midCat"/>
        <c:majorUnit val="0.5"/>
      </c:valAx>
      <c:valAx>
        <c:axId val="2018032800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18145952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Company'</a:t>
            </a:r>
            <a:r>
              <a:rPr lang="en-US" sz="800" b="0"/>
              <a:t>
Expected Value of Node 'Decision' (C33)
With Variation of Lease to College (C14)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358525277798224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4 Strategy Lease'!$C$32:$C$41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'Question 4 Strategy Lease'!$E$32:$E$41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8-46F0-B24F-814F3114468E}"/>
            </c:ext>
          </c:extLst>
        </c:ser>
        <c:ser>
          <c:idx val="1"/>
          <c:order val="1"/>
          <c:tx>
            <c:v>Build 5 Star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4 Strategy Lease'!$C$32:$C$41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'Question 4 Strategy Lease'!$G$32:$G$41</c:f>
              <c:numCache>
                <c:formatCode>General</c:formatCode>
                <c:ptCount val="10"/>
                <c:pt idx="0">
                  <c:v>2.3809999999999998</c:v>
                </c:pt>
                <c:pt idx="1">
                  <c:v>2.3809999999999998</c:v>
                </c:pt>
                <c:pt idx="2">
                  <c:v>2.3809999999999998</c:v>
                </c:pt>
                <c:pt idx="3">
                  <c:v>2.3809999999999998</c:v>
                </c:pt>
                <c:pt idx="4">
                  <c:v>2.4167777777777775</c:v>
                </c:pt>
                <c:pt idx="5">
                  <c:v>2.5451111111111113</c:v>
                </c:pt>
                <c:pt idx="6">
                  <c:v>2.8173333333333335</c:v>
                </c:pt>
                <c:pt idx="7">
                  <c:v>3.0895555555555556</c:v>
                </c:pt>
                <c:pt idx="8">
                  <c:v>3.3617777777777778</c:v>
                </c:pt>
                <c:pt idx="9">
                  <c:v>3.6339999999999999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8-46F0-B24F-814F3114468E}"/>
            </c:ext>
          </c:extLst>
        </c:ser>
        <c:ser>
          <c:idx val="2"/>
          <c:order val="2"/>
          <c:tx>
            <c:v>Build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4 Strategy Lease'!$C$32:$C$41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'Question 4 Strategy Lease'!$I$32:$I$41</c:f>
              <c:numCache>
                <c:formatCode>General</c:formatCode>
                <c:ptCount val="10"/>
                <c:pt idx="0">
                  <c:v>2.21</c:v>
                </c:pt>
                <c:pt idx="1">
                  <c:v>2.21</c:v>
                </c:pt>
                <c:pt idx="2">
                  <c:v>2.21</c:v>
                </c:pt>
                <c:pt idx="3">
                  <c:v>2.21</c:v>
                </c:pt>
                <c:pt idx="4">
                  <c:v>2.2611111111111111</c:v>
                </c:pt>
                <c:pt idx="5">
                  <c:v>2.338888888888889</c:v>
                </c:pt>
                <c:pt idx="6">
                  <c:v>2.416666666666667</c:v>
                </c:pt>
                <c:pt idx="7">
                  <c:v>2.4944444444444445</c:v>
                </c:pt>
                <c:pt idx="8">
                  <c:v>2.572222222222222</c:v>
                </c:pt>
                <c:pt idx="9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8-46F0-B24F-814F31144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31968"/>
        <c:axId val="2018039456"/>
      </c:scatterChart>
      <c:valAx>
        <c:axId val="2018031968"/>
        <c:scaling>
          <c:orientation val="minMax"/>
          <c:max val="4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Lease to College (C14)</a:t>
                </a:r>
              </a:p>
            </c:rich>
          </c:tx>
          <c:layout>
            <c:manualLayout>
              <c:xMode val="edge"/>
              <c:yMode val="edge"/>
              <c:x val="0.29169916844506588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18039456"/>
        <c:crossesAt val="-1.0000000000000001E+300"/>
        <c:crossBetween val="midCat"/>
        <c:majorUnit val="0.5"/>
      </c:valAx>
      <c:valAx>
        <c:axId val="2018039456"/>
        <c:scaling>
          <c:orientation val="minMax"/>
          <c:max val="3.8000000000000003"/>
          <c:min val="1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18031968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Company'</a:t>
            </a:r>
            <a:r>
              <a:rPr lang="en-US" sz="800" b="0"/>
              <a:t>
Expected Value of Node 'Decision' (C33)
With Variation of (C4)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358525277798224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4 Strategy 5star hotel'!$C$32:$C$41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4 Strategy 5star hotel'!$E$32:$E$41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1-47AC-8D1D-5C48382FB6D4}"/>
            </c:ext>
          </c:extLst>
        </c:ser>
        <c:ser>
          <c:idx val="1"/>
          <c:order val="1"/>
          <c:tx>
            <c:v>Build 5 Star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4 Strategy 5star hotel'!$C$32:$C$41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4 Strategy 5star hotel'!$G$32:$G$41</c:f>
              <c:numCache>
                <c:formatCode>General</c:formatCode>
                <c:ptCount val="10"/>
                <c:pt idx="0">
                  <c:v>2.1669999999999998</c:v>
                </c:pt>
                <c:pt idx="1">
                  <c:v>2.2680555555555553</c:v>
                </c:pt>
                <c:pt idx="2">
                  <c:v>2.3691111111111107</c:v>
                </c:pt>
                <c:pt idx="3">
                  <c:v>2.4701666666666666</c:v>
                </c:pt>
                <c:pt idx="4">
                  <c:v>2.5712222222222221</c:v>
                </c:pt>
                <c:pt idx="5">
                  <c:v>2.6722777777777775</c:v>
                </c:pt>
                <c:pt idx="6">
                  <c:v>2.773333333333333</c:v>
                </c:pt>
                <c:pt idx="7">
                  <c:v>2.8743888888888884</c:v>
                </c:pt>
                <c:pt idx="8">
                  <c:v>2.9754444444444443</c:v>
                </c:pt>
                <c:pt idx="9">
                  <c:v>3.0764999999999998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1-47AC-8D1D-5C48382FB6D4}"/>
            </c:ext>
          </c:extLst>
        </c:ser>
        <c:ser>
          <c:idx val="2"/>
          <c:order val="2"/>
          <c:tx>
            <c:v>Build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4 Strategy 5star hotel'!$C$32:$C$41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4 Strategy 5star hotel'!$I$32:$I$41</c:f>
              <c:numCache>
                <c:formatCode>General</c:formatCode>
                <c:ptCount val="10"/>
                <c:pt idx="0">
                  <c:v>2.21</c:v>
                </c:pt>
                <c:pt idx="1">
                  <c:v>2.21</c:v>
                </c:pt>
                <c:pt idx="2">
                  <c:v>2.21</c:v>
                </c:pt>
                <c:pt idx="3">
                  <c:v>2.21</c:v>
                </c:pt>
                <c:pt idx="4">
                  <c:v>2.21</c:v>
                </c:pt>
                <c:pt idx="5">
                  <c:v>2.21</c:v>
                </c:pt>
                <c:pt idx="6">
                  <c:v>2.21</c:v>
                </c:pt>
                <c:pt idx="7">
                  <c:v>2.21</c:v>
                </c:pt>
                <c:pt idx="8">
                  <c:v>2.21</c:v>
                </c:pt>
                <c:pt idx="9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1-47AC-8D1D-5C48382FB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39872"/>
        <c:axId val="2018020736"/>
      </c:scatterChart>
      <c:valAx>
        <c:axId val="201803987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(C4)</a:t>
                </a:r>
              </a:p>
            </c:rich>
          </c:tx>
          <c:layout>
            <c:manualLayout>
              <c:xMode val="edge"/>
              <c:yMode val="edge"/>
              <c:x val="0.36009860916918096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18020736"/>
        <c:crossesAt val="-1.0000000000000001E+300"/>
        <c:crossBetween val="midCat"/>
        <c:majorUnit val="0.1"/>
      </c:valAx>
      <c:valAx>
        <c:axId val="2018020736"/>
        <c:scaling>
          <c:orientation val="minMax"/>
          <c:max val="3.2"/>
          <c:min val="1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18039872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Company'</a:t>
            </a:r>
            <a:r>
              <a:rPr lang="en-US" sz="800" b="0"/>
              <a:t>
Expected Value of Node 'Decision' (C33)
With Variation of (C6)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358525277798224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4 Strategy Office'!$C$32:$C$41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4 Strategy Office'!$E$32:$E$41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041-B139-24EB6809D5CD}"/>
            </c:ext>
          </c:extLst>
        </c:ser>
        <c:ser>
          <c:idx val="1"/>
          <c:order val="1"/>
          <c:tx>
            <c:v>Build 5 Star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4 Strategy Office'!$C$32:$C$41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4 Strategy Office'!$G$32:$G$41</c:f>
              <c:numCache>
                <c:formatCode>General</c:formatCode>
                <c:ptCount val="10"/>
                <c:pt idx="0">
                  <c:v>2.0939999999999999</c:v>
                </c:pt>
                <c:pt idx="1">
                  <c:v>2.0939999999999999</c:v>
                </c:pt>
                <c:pt idx="2">
                  <c:v>2.1305555555555555</c:v>
                </c:pt>
                <c:pt idx="3">
                  <c:v>2.1768333333333332</c:v>
                </c:pt>
                <c:pt idx="4">
                  <c:v>2.2231111111111108</c:v>
                </c:pt>
                <c:pt idx="5">
                  <c:v>2.2693888888888889</c:v>
                </c:pt>
                <c:pt idx="6">
                  <c:v>2.3156666666666661</c:v>
                </c:pt>
                <c:pt idx="7">
                  <c:v>2.3619444444444442</c:v>
                </c:pt>
                <c:pt idx="8">
                  <c:v>2.4082222222222218</c:v>
                </c:pt>
                <c:pt idx="9">
                  <c:v>2.4544999999999999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8-4041-B139-24EB6809D5CD}"/>
            </c:ext>
          </c:extLst>
        </c:ser>
        <c:ser>
          <c:idx val="2"/>
          <c:order val="2"/>
          <c:tx>
            <c:v>Build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4 Strategy Office'!$C$32:$C$41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4 Strategy Office'!$I$32:$I$41</c:f>
              <c:numCache>
                <c:formatCode>General</c:formatCode>
                <c:ptCount val="10"/>
                <c:pt idx="0">
                  <c:v>1.7200000000000002</c:v>
                </c:pt>
                <c:pt idx="1">
                  <c:v>1.7861111111111114</c:v>
                </c:pt>
                <c:pt idx="2">
                  <c:v>1.8522222222222224</c:v>
                </c:pt>
                <c:pt idx="3">
                  <c:v>1.9183333333333334</c:v>
                </c:pt>
                <c:pt idx="4">
                  <c:v>1.9844444444444445</c:v>
                </c:pt>
                <c:pt idx="5">
                  <c:v>2.0505555555555555</c:v>
                </c:pt>
                <c:pt idx="6">
                  <c:v>2.1166666666666667</c:v>
                </c:pt>
                <c:pt idx="7">
                  <c:v>2.1827777777777779</c:v>
                </c:pt>
                <c:pt idx="8">
                  <c:v>2.2488888888888887</c:v>
                </c:pt>
                <c:pt idx="9">
                  <c:v>2.3149999999999999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8-4041-B139-24EB6809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39872"/>
        <c:axId val="2018043616"/>
      </c:scatterChart>
      <c:valAx>
        <c:axId val="201803987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(C6)</a:t>
                </a:r>
              </a:p>
            </c:rich>
          </c:tx>
          <c:layout>
            <c:manualLayout>
              <c:xMode val="edge"/>
              <c:yMode val="edge"/>
              <c:x val="0.36009860916918096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18043616"/>
        <c:crossesAt val="-1.0000000000000001E+300"/>
        <c:crossBetween val="midCat"/>
        <c:majorUnit val="0.1"/>
      </c:valAx>
      <c:valAx>
        <c:axId val="2018043616"/>
        <c:scaling>
          <c:orientation val="minMax"/>
          <c:max val="2.5000000000000004"/>
          <c:min val="1.7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18039872"/>
        <c:crossesAt val="-1.0000000000000001E+300"/>
        <c:crossBetween val="midCat"/>
        <c:majorUnit val="0.10000000000000003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'CalDev Company'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800315461362242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'Question 4 Tornado'!$C$33:$C$35</c:f>
              <c:strCache>
                <c:ptCount val="3"/>
                <c:pt idx="0">
                  <c:v>Lease to College (C14)</c:v>
                </c:pt>
                <c:pt idx="1">
                  <c:v>(C4)</c:v>
                </c:pt>
                <c:pt idx="2">
                  <c:v>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446-4A75-990A-6C0648DAE6DE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'Question 4 Tornado'!$C$33:$C$35</c:f>
              <c:strCache>
                <c:ptCount val="3"/>
                <c:pt idx="0">
                  <c:v>Lease to College (C14)</c:v>
                </c:pt>
                <c:pt idx="1">
                  <c:v>(C4)</c:v>
                </c:pt>
                <c:pt idx="2">
                  <c:v>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2.3809999999999998</c:v>
              </c:pt>
              <c:pt idx="1">
                <c:v>2.21</c:v>
              </c:pt>
              <c:pt idx="2">
                <c:v>2.0939999999999999</c:v>
              </c:pt>
            </c:numLit>
          </c:val>
          <c:extLst>
            <c:ext xmlns:c16="http://schemas.microsoft.com/office/drawing/2014/chart" uri="{C3380CC4-5D6E-409C-BE32-E72D297353CC}">
              <c16:uniqueId val="{00000001-6446-4A75-990A-6C0648DAE6DE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'Question 4 Tornado'!$C$33:$C$35</c:f>
              <c:strCache>
                <c:ptCount val="3"/>
                <c:pt idx="0">
                  <c:v>Lease to College (C14)</c:v>
                </c:pt>
                <c:pt idx="1">
                  <c:v>(C4)</c:v>
                </c:pt>
                <c:pt idx="2">
                  <c:v>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446-4A75-990A-6C0648DAE6DE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'Question 4 Tornado'!$C$33:$C$35</c:f>
              <c:strCache>
                <c:ptCount val="3"/>
                <c:pt idx="0">
                  <c:v>Lease to College (C14)</c:v>
                </c:pt>
                <c:pt idx="1">
                  <c:v>(C4)</c:v>
                </c:pt>
                <c:pt idx="2">
                  <c:v>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1.2530000000000001</c:v>
              </c:pt>
              <c:pt idx="1">
                <c:v>0.86649999999999983</c:v>
              </c:pt>
              <c:pt idx="2">
                <c:v>0.36050000000000004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6446-4A75-990A-6C0648DA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8023232"/>
        <c:axId val="2018023648"/>
      </c:barChart>
      <c:catAx>
        <c:axId val="2018023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2018023648"/>
        <c:crossesAt val="-1.0000000000000001E+300"/>
        <c:auto val="1"/>
        <c:lblAlgn val="ctr"/>
        <c:lblOffset val="100"/>
        <c:noMultiLvlLbl val="0"/>
      </c:catAx>
      <c:valAx>
        <c:axId val="2018023648"/>
        <c:scaling>
          <c:orientation val="minMax"/>
          <c:max val="3.8000000000000003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18023232"/>
        <c:crosses val="max"/>
        <c:crossBetween val="between"/>
        <c:majorUnit val="0.20000000000000004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4912613142983298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5'!$B$41:$B$130</c:f>
              <c:numCache>
                <c:formatCode>General</c:formatCode>
                <c:ptCount val="90"/>
                <c:pt idx="0">
                  <c:v>0.1</c:v>
                </c:pt>
                <c:pt idx="1">
                  <c:v>0.19444444444444445</c:v>
                </c:pt>
              </c:numCache>
            </c:numRef>
          </c:xVal>
          <c:yVal>
            <c:numRef>
              <c:f>'Question 5'!$C$41:$C$130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1-4640-9C89-B3467CCA35E4}"/>
            </c:ext>
          </c:extLst>
        </c:ser>
        <c:ser>
          <c:idx val="1"/>
          <c:order val="1"/>
          <c:tx>
            <c:v>Build 5 Star Hotel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5'!$D$41:$D$130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0.19444444444444445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0.19444444444444445</c:v>
                </c:pt>
                <c:pt idx="13">
                  <c:v>0.19444444444444445</c:v>
                </c:pt>
                <c:pt idx="14">
                  <c:v>0.19444444444444445</c:v>
                </c:pt>
                <c:pt idx="15">
                  <c:v>0.19444444444444445</c:v>
                </c:pt>
                <c:pt idx="16">
                  <c:v>0.19444444444444445</c:v>
                </c:pt>
                <c:pt idx="17">
                  <c:v>0.19444444444444445</c:v>
                </c:pt>
                <c:pt idx="18">
                  <c:v>0.28888888888888886</c:v>
                </c:pt>
                <c:pt idx="19">
                  <c:v>0.28888888888888886</c:v>
                </c:pt>
                <c:pt idx="20">
                  <c:v>0.28888888888888886</c:v>
                </c:pt>
                <c:pt idx="21">
                  <c:v>0.28888888888888886</c:v>
                </c:pt>
                <c:pt idx="22">
                  <c:v>0.28888888888888886</c:v>
                </c:pt>
                <c:pt idx="23">
                  <c:v>0.28888888888888886</c:v>
                </c:pt>
                <c:pt idx="24">
                  <c:v>0.28888888888888886</c:v>
                </c:pt>
                <c:pt idx="25">
                  <c:v>0.28888888888888886</c:v>
                </c:pt>
                <c:pt idx="26">
                  <c:v>0.28888888888888886</c:v>
                </c:pt>
                <c:pt idx="27">
                  <c:v>0.3833333333333333</c:v>
                </c:pt>
                <c:pt idx="28">
                  <c:v>0.3833333333333333</c:v>
                </c:pt>
                <c:pt idx="29">
                  <c:v>0.3833333333333333</c:v>
                </c:pt>
                <c:pt idx="30">
                  <c:v>0.3833333333333333</c:v>
                </c:pt>
                <c:pt idx="31">
                  <c:v>0.3833333333333333</c:v>
                </c:pt>
                <c:pt idx="32">
                  <c:v>0.3833333333333333</c:v>
                </c:pt>
                <c:pt idx="33">
                  <c:v>0.3833333333333333</c:v>
                </c:pt>
                <c:pt idx="34">
                  <c:v>0.3833333333333333</c:v>
                </c:pt>
                <c:pt idx="35">
                  <c:v>0.3833333333333333</c:v>
                </c:pt>
                <c:pt idx="36">
                  <c:v>0.47777777777777775</c:v>
                </c:pt>
                <c:pt idx="37">
                  <c:v>0.47777777777777775</c:v>
                </c:pt>
                <c:pt idx="38">
                  <c:v>0.47777777777777775</c:v>
                </c:pt>
                <c:pt idx="39">
                  <c:v>0.47777777777777775</c:v>
                </c:pt>
                <c:pt idx="40">
                  <c:v>0.47777777777777775</c:v>
                </c:pt>
                <c:pt idx="41">
                  <c:v>0.47777777777777775</c:v>
                </c:pt>
                <c:pt idx="42">
                  <c:v>0.47777777777777775</c:v>
                </c:pt>
                <c:pt idx="43">
                  <c:v>0.47777777777777775</c:v>
                </c:pt>
                <c:pt idx="44">
                  <c:v>0.47777777777777775</c:v>
                </c:pt>
                <c:pt idx="45">
                  <c:v>0.57222222222222219</c:v>
                </c:pt>
                <c:pt idx="46">
                  <c:v>0.57222222222222219</c:v>
                </c:pt>
                <c:pt idx="47">
                  <c:v>0.57222222222222219</c:v>
                </c:pt>
                <c:pt idx="48">
                  <c:v>0.57222222222222219</c:v>
                </c:pt>
                <c:pt idx="49">
                  <c:v>0.57222222222222219</c:v>
                </c:pt>
                <c:pt idx="50">
                  <c:v>0.57222222222222219</c:v>
                </c:pt>
                <c:pt idx="51">
                  <c:v>0.57222222222222219</c:v>
                </c:pt>
                <c:pt idx="52">
                  <c:v>0.57222222222222219</c:v>
                </c:pt>
                <c:pt idx="53">
                  <c:v>0.57222222222222219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0.76111111111111107</c:v>
                </c:pt>
                <c:pt idx="64">
                  <c:v>0.76111111111111107</c:v>
                </c:pt>
                <c:pt idx="65">
                  <c:v>0.76111111111111107</c:v>
                </c:pt>
                <c:pt idx="66">
                  <c:v>0.76111111111111107</c:v>
                </c:pt>
                <c:pt idx="67">
                  <c:v>0.76111111111111107</c:v>
                </c:pt>
                <c:pt idx="68">
                  <c:v>0.76111111111111107</c:v>
                </c:pt>
                <c:pt idx="69">
                  <c:v>0.76111111111111107</c:v>
                </c:pt>
                <c:pt idx="70">
                  <c:v>0.76111111111111107</c:v>
                </c:pt>
                <c:pt idx="71">
                  <c:v>0.76111111111111107</c:v>
                </c:pt>
                <c:pt idx="72">
                  <c:v>0.85555555555555551</c:v>
                </c:pt>
                <c:pt idx="73">
                  <c:v>0.85555555555555551</c:v>
                </c:pt>
                <c:pt idx="74">
                  <c:v>0.85555555555555551</c:v>
                </c:pt>
                <c:pt idx="75">
                  <c:v>0.85555555555555551</c:v>
                </c:pt>
                <c:pt idx="76">
                  <c:v>0.85555555555555551</c:v>
                </c:pt>
                <c:pt idx="77">
                  <c:v>0.85555555555555551</c:v>
                </c:pt>
                <c:pt idx="78">
                  <c:v>0.85555555555555551</c:v>
                </c:pt>
                <c:pt idx="79">
                  <c:v>0.85555555555555551</c:v>
                </c:pt>
                <c:pt idx="80">
                  <c:v>0.85555555555555551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</c:numCache>
            </c:numRef>
          </c:xVal>
          <c:yVal>
            <c:numRef>
              <c:f>'Question 5'!$E$41:$E$130</c:f>
              <c:numCache>
                <c:formatCode>General</c:formatCode>
                <c:ptCount val="90"/>
                <c:pt idx="0">
                  <c:v>0.19444444444444445</c:v>
                </c:pt>
                <c:pt idx="1">
                  <c:v>0.28888888888888886</c:v>
                </c:pt>
                <c:pt idx="2">
                  <c:v>0.3833333333333333</c:v>
                </c:pt>
                <c:pt idx="3">
                  <c:v>0.47777777777777775</c:v>
                </c:pt>
                <c:pt idx="4">
                  <c:v>0.57222222222222219</c:v>
                </c:pt>
                <c:pt idx="5">
                  <c:v>0.66666666666666663</c:v>
                </c:pt>
                <c:pt idx="6">
                  <c:v>0.76111111111111107</c:v>
                </c:pt>
                <c:pt idx="7">
                  <c:v>0.85555555555555551</c:v>
                </c:pt>
                <c:pt idx="8">
                  <c:v>0.95</c:v>
                </c:pt>
                <c:pt idx="9">
                  <c:v>0.19444444444444445</c:v>
                </c:pt>
                <c:pt idx="10">
                  <c:v>0.28888888888888886</c:v>
                </c:pt>
                <c:pt idx="11">
                  <c:v>0.3833333333333333</c:v>
                </c:pt>
                <c:pt idx="12">
                  <c:v>0.47777777777777775</c:v>
                </c:pt>
                <c:pt idx="13">
                  <c:v>0.57222222222222219</c:v>
                </c:pt>
                <c:pt idx="14">
                  <c:v>0.66666666666666663</c:v>
                </c:pt>
                <c:pt idx="15">
                  <c:v>0.76111111111111107</c:v>
                </c:pt>
                <c:pt idx="16">
                  <c:v>0.85555555555555551</c:v>
                </c:pt>
                <c:pt idx="17">
                  <c:v>0.95</c:v>
                </c:pt>
                <c:pt idx="18">
                  <c:v>0.19444444444444445</c:v>
                </c:pt>
                <c:pt idx="19">
                  <c:v>0.28888888888888886</c:v>
                </c:pt>
                <c:pt idx="20">
                  <c:v>0.3833333333333333</c:v>
                </c:pt>
                <c:pt idx="21">
                  <c:v>0.47777777777777775</c:v>
                </c:pt>
                <c:pt idx="22">
                  <c:v>0.57222222222222219</c:v>
                </c:pt>
                <c:pt idx="23">
                  <c:v>0.66666666666666663</c:v>
                </c:pt>
                <c:pt idx="24">
                  <c:v>0.76111111111111107</c:v>
                </c:pt>
                <c:pt idx="25">
                  <c:v>0.85555555555555551</c:v>
                </c:pt>
                <c:pt idx="26">
                  <c:v>0.95</c:v>
                </c:pt>
                <c:pt idx="27">
                  <c:v>0.19444444444444445</c:v>
                </c:pt>
                <c:pt idx="28">
                  <c:v>0.28888888888888886</c:v>
                </c:pt>
                <c:pt idx="29">
                  <c:v>0.3833333333333333</c:v>
                </c:pt>
                <c:pt idx="30">
                  <c:v>0.47777777777777775</c:v>
                </c:pt>
                <c:pt idx="31">
                  <c:v>0.57222222222222219</c:v>
                </c:pt>
                <c:pt idx="32">
                  <c:v>0.66666666666666663</c:v>
                </c:pt>
                <c:pt idx="33">
                  <c:v>0.76111111111111107</c:v>
                </c:pt>
                <c:pt idx="34">
                  <c:v>0.85555555555555551</c:v>
                </c:pt>
                <c:pt idx="35">
                  <c:v>0.95</c:v>
                </c:pt>
                <c:pt idx="36">
                  <c:v>0.19444444444444445</c:v>
                </c:pt>
                <c:pt idx="37">
                  <c:v>0.28888888888888886</c:v>
                </c:pt>
                <c:pt idx="38">
                  <c:v>0.3833333333333333</c:v>
                </c:pt>
                <c:pt idx="39">
                  <c:v>0.47777777777777775</c:v>
                </c:pt>
                <c:pt idx="40">
                  <c:v>0.57222222222222219</c:v>
                </c:pt>
                <c:pt idx="41">
                  <c:v>0.66666666666666663</c:v>
                </c:pt>
                <c:pt idx="42">
                  <c:v>0.76111111111111107</c:v>
                </c:pt>
                <c:pt idx="43">
                  <c:v>0.85555555555555551</c:v>
                </c:pt>
                <c:pt idx="44">
                  <c:v>0.95</c:v>
                </c:pt>
                <c:pt idx="45">
                  <c:v>0.19444444444444445</c:v>
                </c:pt>
                <c:pt idx="46">
                  <c:v>0.28888888888888886</c:v>
                </c:pt>
                <c:pt idx="47">
                  <c:v>0.3833333333333333</c:v>
                </c:pt>
                <c:pt idx="48">
                  <c:v>0.47777777777777775</c:v>
                </c:pt>
                <c:pt idx="49">
                  <c:v>0.57222222222222219</c:v>
                </c:pt>
                <c:pt idx="50">
                  <c:v>0.66666666666666663</c:v>
                </c:pt>
                <c:pt idx="51">
                  <c:v>0.76111111111111107</c:v>
                </c:pt>
                <c:pt idx="52">
                  <c:v>0.85555555555555551</c:v>
                </c:pt>
                <c:pt idx="53">
                  <c:v>0.95</c:v>
                </c:pt>
                <c:pt idx="54">
                  <c:v>0.19444444444444445</c:v>
                </c:pt>
                <c:pt idx="55">
                  <c:v>0.28888888888888886</c:v>
                </c:pt>
                <c:pt idx="56">
                  <c:v>0.3833333333333333</c:v>
                </c:pt>
                <c:pt idx="57">
                  <c:v>0.47777777777777775</c:v>
                </c:pt>
                <c:pt idx="58">
                  <c:v>0.57222222222222219</c:v>
                </c:pt>
                <c:pt idx="59">
                  <c:v>0.66666666666666663</c:v>
                </c:pt>
                <c:pt idx="60">
                  <c:v>0.76111111111111107</c:v>
                </c:pt>
                <c:pt idx="61">
                  <c:v>0.85555555555555551</c:v>
                </c:pt>
                <c:pt idx="62">
                  <c:v>0.95</c:v>
                </c:pt>
                <c:pt idx="63">
                  <c:v>0.19444444444444445</c:v>
                </c:pt>
                <c:pt idx="64">
                  <c:v>0.28888888888888886</c:v>
                </c:pt>
                <c:pt idx="65">
                  <c:v>0.3833333333333333</c:v>
                </c:pt>
                <c:pt idx="66">
                  <c:v>0.47777777777777775</c:v>
                </c:pt>
                <c:pt idx="67">
                  <c:v>0.57222222222222219</c:v>
                </c:pt>
                <c:pt idx="68">
                  <c:v>0.66666666666666663</c:v>
                </c:pt>
                <c:pt idx="69">
                  <c:v>0.76111111111111107</c:v>
                </c:pt>
                <c:pt idx="70">
                  <c:v>0.85555555555555551</c:v>
                </c:pt>
                <c:pt idx="71">
                  <c:v>0.95</c:v>
                </c:pt>
                <c:pt idx="72">
                  <c:v>0.19444444444444445</c:v>
                </c:pt>
                <c:pt idx="73">
                  <c:v>0.28888888888888886</c:v>
                </c:pt>
                <c:pt idx="74">
                  <c:v>0.3833333333333333</c:v>
                </c:pt>
                <c:pt idx="75">
                  <c:v>0.47777777777777775</c:v>
                </c:pt>
                <c:pt idx="76">
                  <c:v>0.57222222222222219</c:v>
                </c:pt>
                <c:pt idx="77">
                  <c:v>0.66666666666666663</c:v>
                </c:pt>
                <c:pt idx="78">
                  <c:v>0.76111111111111107</c:v>
                </c:pt>
                <c:pt idx="79">
                  <c:v>0.85555555555555551</c:v>
                </c:pt>
                <c:pt idx="80">
                  <c:v>0.95</c:v>
                </c:pt>
                <c:pt idx="81">
                  <c:v>0.19444444444444445</c:v>
                </c:pt>
                <c:pt idx="82">
                  <c:v>0.28888888888888886</c:v>
                </c:pt>
                <c:pt idx="83">
                  <c:v>0.3833333333333333</c:v>
                </c:pt>
                <c:pt idx="84">
                  <c:v>0.47777777777777775</c:v>
                </c:pt>
                <c:pt idx="85">
                  <c:v>0.57222222222222219</c:v>
                </c:pt>
                <c:pt idx="86">
                  <c:v>0.66666666666666663</c:v>
                </c:pt>
                <c:pt idx="87">
                  <c:v>0.76111111111111107</c:v>
                </c:pt>
                <c:pt idx="88">
                  <c:v>0.85555555555555551</c:v>
                </c:pt>
                <c:pt idx="8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1-4640-9C89-B3467CCA35E4}"/>
            </c:ext>
          </c:extLst>
        </c:ser>
        <c:ser>
          <c:idx val="2"/>
          <c:order val="2"/>
          <c:tx>
            <c:v>Build office Building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5'!$F$41:$F$130</c:f>
              <c:numCache>
                <c:formatCode>General</c:formatCode>
                <c:ptCount val="90"/>
                <c:pt idx="0">
                  <c:v>0.28888888888888886</c:v>
                </c:pt>
                <c:pt idx="1">
                  <c:v>0.3833333333333333</c:v>
                </c:pt>
                <c:pt idx="2">
                  <c:v>0.47777777777777775</c:v>
                </c:pt>
                <c:pt idx="3">
                  <c:v>0.57222222222222219</c:v>
                </c:pt>
                <c:pt idx="4">
                  <c:v>0.66666666666666663</c:v>
                </c:pt>
                <c:pt idx="5">
                  <c:v>0.76111111111111107</c:v>
                </c:pt>
                <c:pt idx="6">
                  <c:v>0.85555555555555551</c:v>
                </c:pt>
                <c:pt idx="7">
                  <c:v>0.95</c:v>
                </c:pt>
              </c:numCache>
            </c:numRef>
          </c:xVal>
          <c:yVal>
            <c:numRef>
              <c:f>'Question 5'!$G$41:$G$130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41-4640-9C89-B3467CCA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9344"/>
        <c:axId val="1811058512"/>
      </c:scatterChart>
      <c:valAx>
        <c:axId val="1811059344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(C6)</a:t>
                </a:r>
              </a:p>
            </c:rich>
          </c:tx>
          <c:layout>
            <c:manualLayout>
              <c:xMode val="edge"/>
              <c:yMode val="edge"/>
              <c:x val="0.37786904849510633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811058512"/>
        <c:crossesAt val="-1.0000000000000001E+300"/>
        <c:crossBetween val="midCat"/>
        <c:majorUnit val="0.1"/>
      </c:valAx>
      <c:valAx>
        <c:axId val="1811058512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(C4)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11059344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Company'</a:t>
            </a:r>
            <a:r>
              <a:rPr lang="en-US" sz="800" b="0"/>
              <a:t>
Expected Value of Node 'Decision' (C33)
With Variation of Revenue, $million (B14)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358525277798224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6 Strategy B14'!$C$32:$C$41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'Question 6 Strategy B14'!$E$32:$E$41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38B-A6E9-B25211ABC663}"/>
            </c:ext>
          </c:extLst>
        </c:ser>
        <c:ser>
          <c:idx val="1"/>
          <c:order val="1"/>
          <c:tx>
            <c:v>Build 5 Star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6 Strategy B14'!$C$32:$C$41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'Question 6 Strategy B14'!$G$32:$G$41</c:f>
              <c:numCache>
                <c:formatCode>General</c:formatCode>
                <c:ptCount val="10"/>
                <c:pt idx="0">
                  <c:v>2.3389999999999995</c:v>
                </c:pt>
                <c:pt idx="1">
                  <c:v>2.3389999999999995</c:v>
                </c:pt>
                <c:pt idx="2">
                  <c:v>2.3389999999999995</c:v>
                </c:pt>
                <c:pt idx="3">
                  <c:v>2.362333333333333</c:v>
                </c:pt>
                <c:pt idx="4">
                  <c:v>2.4167777777777775</c:v>
                </c:pt>
                <c:pt idx="5">
                  <c:v>2.5451111111111113</c:v>
                </c:pt>
                <c:pt idx="6">
                  <c:v>2.8173333333333335</c:v>
                </c:pt>
                <c:pt idx="7">
                  <c:v>3.0895555555555556</c:v>
                </c:pt>
                <c:pt idx="8">
                  <c:v>3.3617777777777778</c:v>
                </c:pt>
                <c:pt idx="9">
                  <c:v>3.6339999999999999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E-438B-A6E9-B25211ABC663}"/>
            </c:ext>
          </c:extLst>
        </c:ser>
        <c:ser>
          <c:idx val="2"/>
          <c:order val="2"/>
          <c:tx>
            <c:v>Build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6 Strategy B14'!$C$32:$C$41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'Question 6 Strategy B14'!$I$32:$I$41</c:f>
              <c:numCache>
                <c:formatCode>General</c:formatCode>
                <c:ptCount val="10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2.1833333333333336</c:v>
                </c:pt>
                <c:pt idx="4">
                  <c:v>2.2611111111111111</c:v>
                </c:pt>
                <c:pt idx="5">
                  <c:v>2.338888888888889</c:v>
                </c:pt>
                <c:pt idx="6">
                  <c:v>2.416666666666667</c:v>
                </c:pt>
                <c:pt idx="7">
                  <c:v>2.4944444444444445</c:v>
                </c:pt>
                <c:pt idx="8">
                  <c:v>2.572222222222222</c:v>
                </c:pt>
                <c:pt idx="9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E-438B-A6E9-B25211AB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6688"/>
        <c:axId val="1700101680"/>
      </c:scatterChart>
      <c:valAx>
        <c:axId val="1700096688"/>
        <c:scaling>
          <c:orientation val="minMax"/>
          <c:max val="4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Revenue, $million (B14)</a:t>
                </a:r>
              </a:p>
            </c:rich>
          </c:tx>
          <c:layout>
            <c:manualLayout>
              <c:xMode val="edge"/>
              <c:yMode val="edge"/>
              <c:x val="0.28501103833983371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00101680"/>
        <c:crossesAt val="-1.0000000000000001E+300"/>
        <c:crossBetween val="midCat"/>
        <c:majorUnit val="0.5"/>
      </c:valAx>
      <c:valAx>
        <c:axId val="1700101680"/>
        <c:scaling>
          <c:orientation val="minMax"/>
          <c:max val="4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00096688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Company'</a:t>
            </a:r>
            <a:r>
              <a:rPr lang="en-US" sz="800" b="0"/>
              <a:t>
Expected Value of Node 'Decision' (C33)
With Variation of Economic Growth (B10)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358525277798224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6 Strategy B10'!$C$32:$C$41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6 Strategy B10'!$E$32:$E$41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4-49A7-AA8B-F9C96642BB0C}"/>
            </c:ext>
          </c:extLst>
        </c:ser>
        <c:ser>
          <c:idx val="1"/>
          <c:order val="1"/>
          <c:tx>
            <c:v>Build 5 Star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6 Strategy B10'!$C$32:$C$41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6 Strategy B10'!$G$32:$G$41</c:f>
              <c:numCache>
                <c:formatCode>General</c:formatCode>
                <c:ptCount val="10"/>
                <c:pt idx="0">
                  <c:v>1.6739999999999999</c:v>
                </c:pt>
                <c:pt idx="1">
                  <c:v>1.7533333333333334</c:v>
                </c:pt>
                <c:pt idx="2">
                  <c:v>1.8326666666666667</c:v>
                </c:pt>
                <c:pt idx="3">
                  <c:v>1.9563333333333333</c:v>
                </c:pt>
                <c:pt idx="4">
                  <c:v>2.1414444444444443</c:v>
                </c:pt>
                <c:pt idx="5">
                  <c:v>2.3265555555555553</c:v>
                </c:pt>
                <c:pt idx="6">
                  <c:v>2.5116666666666667</c:v>
                </c:pt>
                <c:pt idx="7">
                  <c:v>2.6967777777777773</c:v>
                </c:pt>
                <c:pt idx="8">
                  <c:v>2.8818888888888887</c:v>
                </c:pt>
                <c:pt idx="9">
                  <c:v>3.0669999999999993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4-49A7-AA8B-F9C96642BB0C}"/>
            </c:ext>
          </c:extLst>
        </c:ser>
        <c:ser>
          <c:idx val="2"/>
          <c:order val="2"/>
          <c:tx>
            <c:v>Build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6 Strategy B10'!$C$32:$C$41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'Question 6 Strategy B10'!$I$32:$I$41</c:f>
              <c:numCache>
                <c:formatCode>General</c:formatCode>
                <c:ptCount val="10"/>
                <c:pt idx="0">
                  <c:v>1.4100000000000001</c:v>
                </c:pt>
                <c:pt idx="1">
                  <c:v>1.5611111111111113</c:v>
                </c:pt>
                <c:pt idx="2">
                  <c:v>1.7122222222222225</c:v>
                </c:pt>
                <c:pt idx="3">
                  <c:v>1.8633333333333333</c:v>
                </c:pt>
                <c:pt idx="4">
                  <c:v>2.0144444444444445</c:v>
                </c:pt>
                <c:pt idx="5">
                  <c:v>2.1655555555555557</c:v>
                </c:pt>
                <c:pt idx="6">
                  <c:v>2.3166666666666664</c:v>
                </c:pt>
                <c:pt idx="7">
                  <c:v>2.4677777777777781</c:v>
                </c:pt>
                <c:pt idx="8">
                  <c:v>2.6188888888888893</c:v>
                </c:pt>
                <c:pt idx="9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4-49A7-AA8B-F9C96642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03760"/>
        <c:axId val="1700095440"/>
      </c:scatterChart>
      <c:valAx>
        <c:axId val="17001037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Economic Growth (B10)</a:t>
                </a:r>
              </a:p>
            </c:rich>
          </c:tx>
          <c:layout>
            <c:manualLayout>
              <c:xMode val="edge"/>
              <c:yMode val="edge"/>
              <c:x val="0.28537309588637871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00095440"/>
        <c:crossesAt val="-1.0000000000000001E+300"/>
        <c:crossBetween val="midCat"/>
        <c:majorUnit val="0.1"/>
      </c:valAx>
      <c:valAx>
        <c:axId val="1700095440"/>
        <c:scaling>
          <c:orientation val="minMax"/>
          <c:max val="3.2"/>
          <c:min val="1.2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00103760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4912613142983298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'Question 6 Strategy B14, C4'!$B$41:$B$101</c:f>
              <c:numCache>
                <c:formatCode>General</c:formatCode>
                <c:ptCount val="61"/>
                <c:pt idx="0">
                  <c:v>2.4444444444444446</c:v>
                </c:pt>
                <c:pt idx="1">
                  <c:v>2.8333333333333335</c:v>
                </c:pt>
                <c:pt idx="2">
                  <c:v>2.8333333333333335</c:v>
                </c:pt>
                <c:pt idx="3">
                  <c:v>2.8333333333333335</c:v>
                </c:pt>
                <c:pt idx="4">
                  <c:v>3.2222222222222223</c:v>
                </c:pt>
                <c:pt idx="5">
                  <c:v>3.2222222222222223</c:v>
                </c:pt>
                <c:pt idx="6">
                  <c:v>3.2222222222222223</c:v>
                </c:pt>
                <c:pt idx="7">
                  <c:v>3.2222222222222223</c:v>
                </c:pt>
                <c:pt idx="8">
                  <c:v>3.2222222222222223</c:v>
                </c:pt>
                <c:pt idx="9">
                  <c:v>3.2222222222222223</c:v>
                </c:pt>
                <c:pt idx="10">
                  <c:v>3.2222222222222223</c:v>
                </c:pt>
                <c:pt idx="11">
                  <c:v>3.2222222222222223</c:v>
                </c:pt>
                <c:pt idx="12">
                  <c:v>3.2222222222222223</c:v>
                </c:pt>
                <c:pt idx="13">
                  <c:v>3.2222222222222223</c:v>
                </c:pt>
                <c:pt idx="14">
                  <c:v>3.6111111111111112</c:v>
                </c:pt>
                <c:pt idx="15">
                  <c:v>3.6111111111111112</c:v>
                </c:pt>
                <c:pt idx="16">
                  <c:v>3.6111111111111112</c:v>
                </c:pt>
                <c:pt idx="17">
                  <c:v>3.6111111111111112</c:v>
                </c:pt>
                <c:pt idx="18">
                  <c:v>3.6111111111111112</c:v>
                </c:pt>
                <c:pt idx="19">
                  <c:v>3.6111111111111112</c:v>
                </c:pt>
                <c:pt idx="20">
                  <c:v>3.6111111111111112</c:v>
                </c:pt>
                <c:pt idx="21">
                  <c:v>3.6111111111111112</c:v>
                </c:pt>
                <c:pt idx="22">
                  <c:v>3.6111111111111112</c:v>
                </c:pt>
                <c:pt idx="23">
                  <c:v>3.6111111111111112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'Question 6 Strategy B14, C4'!$C$41:$C$101</c:f>
              <c:numCache>
                <c:formatCode>General</c:formatCode>
                <c:ptCount val="61"/>
                <c:pt idx="0">
                  <c:v>0.1</c:v>
                </c:pt>
                <c:pt idx="1">
                  <c:v>0.1</c:v>
                </c:pt>
                <c:pt idx="2">
                  <c:v>0.19444444444444445</c:v>
                </c:pt>
                <c:pt idx="3">
                  <c:v>0.28888888888888886</c:v>
                </c:pt>
                <c:pt idx="4">
                  <c:v>0.1</c:v>
                </c:pt>
                <c:pt idx="5">
                  <c:v>0.19444444444444445</c:v>
                </c:pt>
                <c:pt idx="6">
                  <c:v>0.28888888888888886</c:v>
                </c:pt>
                <c:pt idx="7">
                  <c:v>0.3833333333333333</c:v>
                </c:pt>
                <c:pt idx="8">
                  <c:v>0.47777777777777775</c:v>
                </c:pt>
                <c:pt idx="9">
                  <c:v>0.57222222222222219</c:v>
                </c:pt>
                <c:pt idx="10">
                  <c:v>0.66666666666666663</c:v>
                </c:pt>
                <c:pt idx="11">
                  <c:v>0.76111111111111107</c:v>
                </c:pt>
                <c:pt idx="12">
                  <c:v>0.85555555555555551</c:v>
                </c:pt>
                <c:pt idx="13">
                  <c:v>0.95</c:v>
                </c:pt>
                <c:pt idx="14">
                  <c:v>0.1</c:v>
                </c:pt>
                <c:pt idx="15">
                  <c:v>0.19444444444444445</c:v>
                </c:pt>
                <c:pt idx="16">
                  <c:v>0.28888888888888886</c:v>
                </c:pt>
                <c:pt idx="17">
                  <c:v>0.3833333333333333</c:v>
                </c:pt>
                <c:pt idx="18">
                  <c:v>0.47777777777777775</c:v>
                </c:pt>
                <c:pt idx="19">
                  <c:v>0.57222222222222219</c:v>
                </c:pt>
                <c:pt idx="20">
                  <c:v>0.66666666666666663</c:v>
                </c:pt>
                <c:pt idx="21">
                  <c:v>0.76111111111111107</c:v>
                </c:pt>
                <c:pt idx="22">
                  <c:v>0.85555555555555551</c:v>
                </c:pt>
                <c:pt idx="23">
                  <c:v>0.95</c:v>
                </c:pt>
                <c:pt idx="24">
                  <c:v>0.1</c:v>
                </c:pt>
                <c:pt idx="25">
                  <c:v>0.19444444444444445</c:v>
                </c:pt>
                <c:pt idx="26">
                  <c:v>0.28888888888888886</c:v>
                </c:pt>
                <c:pt idx="27">
                  <c:v>0.3833333333333333</c:v>
                </c:pt>
                <c:pt idx="28">
                  <c:v>0.47777777777777775</c:v>
                </c:pt>
                <c:pt idx="29">
                  <c:v>0.57222222222222219</c:v>
                </c:pt>
                <c:pt idx="30">
                  <c:v>0.66666666666666663</c:v>
                </c:pt>
                <c:pt idx="31">
                  <c:v>0.76111111111111107</c:v>
                </c:pt>
                <c:pt idx="32">
                  <c:v>0.85555555555555551</c:v>
                </c:pt>
                <c:pt idx="33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40BE-9945-7B8D272C70B7}"/>
            </c:ext>
          </c:extLst>
        </c:ser>
        <c:ser>
          <c:idx val="1"/>
          <c:order val="1"/>
          <c:tx>
            <c:v>Build 5 Star Hotel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'Question 6 Strategy B14, C4'!$D$41:$D$101</c:f>
              <c:numCache>
                <c:formatCode>General</c:formatCode>
                <c:ptCount val="6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0.88888888888888884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0.88888888888888884</c:v>
                </c:pt>
                <c:pt idx="13">
                  <c:v>0.88888888888888884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0.88888888888888884</c:v>
                </c:pt>
                <c:pt idx="17">
                  <c:v>0.88888888888888884</c:v>
                </c:pt>
                <c:pt idx="18">
                  <c:v>1.2777777777777777</c:v>
                </c:pt>
                <c:pt idx="19">
                  <c:v>1.2777777777777777</c:v>
                </c:pt>
                <c:pt idx="20">
                  <c:v>1.2777777777777777</c:v>
                </c:pt>
                <c:pt idx="21">
                  <c:v>1.2777777777777777</c:v>
                </c:pt>
                <c:pt idx="22">
                  <c:v>1.2777777777777777</c:v>
                </c:pt>
                <c:pt idx="23">
                  <c:v>1.2777777777777777</c:v>
                </c:pt>
                <c:pt idx="24">
                  <c:v>1.2777777777777777</c:v>
                </c:pt>
                <c:pt idx="25">
                  <c:v>1.2777777777777777</c:v>
                </c:pt>
                <c:pt idx="26">
                  <c:v>1.2777777777777777</c:v>
                </c:pt>
                <c:pt idx="27">
                  <c:v>1.6666666666666667</c:v>
                </c:pt>
                <c:pt idx="28">
                  <c:v>1.6666666666666667</c:v>
                </c:pt>
                <c:pt idx="29">
                  <c:v>1.6666666666666667</c:v>
                </c:pt>
                <c:pt idx="30">
                  <c:v>1.6666666666666667</c:v>
                </c:pt>
                <c:pt idx="31">
                  <c:v>1.6666666666666667</c:v>
                </c:pt>
                <c:pt idx="32">
                  <c:v>1.6666666666666667</c:v>
                </c:pt>
                <c:pt idx="33">
                  <c:v>1.6666666666666667</c:v>
                </c:pt>
                <c:pt idx="34">
                  <c:v>1.6666666666666667</c:v>
                </c:pt>
                <c:pt idx="35">
                  <c:v>1.6666666666666667</c:v>
                </c:pt>
                <c:pt idx="36">
                  <c:v>2.0555555555555554</c:v>
                </c:pt>
                <c:pt idx="37">
                  <c:v>2.0555555555555554</c:v>
                </c:pt>
                <c:pt idx="38">
                  <c:v>2.0555555555555554</c:v>
                </c:pt>
                <c:pt idx="39">
                  <c:v>2.0555555555555554</c:v>
                </c:pt>
                <c:pt idx="40">
                  <c:v>2.0555555555555554</c:v>
                </c:pt>
                <c:pt idx="41">
                  <c:v>2.0555555555555554</c:v>
                </c:pt>
                <c:pt idx="42">
                  <c:v>2.0555555555555554</c:v>
                </c:pt>
                <c:pt idx="43">
                  <c:v>2.0555555555555554</c:v>
                </c:pt>
                <c:pt idx="44">
                  <c:v>2.0555555555555554</c:v>
                </c:pt>
                <c:pt idx="45">
                  <c:v>2.4444444444444446</c:v>
                </c:pt>
                <c:pt idx="46">
                  <c:v>2.4444444444444446</c:v>
                </c:pt>
                <c:pt idx="47">
                  <c:v>2.4444444444444446</c:v>
                </c:pt>
                <c:pt idx="48">
                  <c:v>2.4444444444444446</c:v>
                </c:pt>
                <c:pt idx="49">
                  <c:v>2.4444444444444446</c:v>
                </c:pt>
                <c:pt idx="50">
                  <c:v>2.4444444444444446</c:v>
                </c:pt>
                <c:pt idx="51">
                  <c:v>2.4444444444444446</c:v>
                </c:pt>
                <c:pt idx="52">
                  <c:v>2.4444444444444446</c:v>
                </c:pt>
                <c:pt idx="53">
                  <c:v>2.4444444444444446</c:v>
                </c:pt>
                <c:pt idx="54">
                  <c:v>2.8333333333333335</c:v>
                </c:pt>
                <c:pt idx="55">
                  <c:v>2.8333333333333335</c:v>
                </c:pt>
                <c:pt idx="56">
                  <c:v>2.8333333333333335</c:v>
                </c:pt>
                <c:pt idx="57">
                  <c:v>2.8333333333333335</c:v>
                </c:pt>
                <c:pt idx="58">
                  <c:v>2.8333333333333335</c:v>
                </c:pt>
                <c:pt idx="59">
                  <c:v>2.8333333333333335</c:v>
                </c:pt>
                <c:pt idx="60">
                  <c:v>2.8333333333333335</c:v>
                </c:pt>
              </c:numCache>
            </c:numRef>
          </c:xVal>
          <c:yVal>
            <c:numRef>
              <c:f>'Question 6 Strategy B14, C4'!$E$41:$E$101</c:f>
              <c:numCache>
                <c:formatCode>General</c:formatCode>
                <c:ptCount val="61"/>
                <c:pt idx="0">
                  <c:v>0.19444444444444445</c:v>
                </c:pt>
                <c:pt idx="1">
                  <c:v>0.28888888888888886</c:v>
                </c:pt>
                <c:pt idx="2">
                  <c:v>0.3833333333333333</c:v>
                </c:pt>
                <c:pt idx="3">
                  <c:v>0.47777777777777775</c:v>
                </c:pt>
                <c:pt idx="4">
                  <c:v>0.57222222222222219</c:v>
                </c:pt>
                <c:pt idx="5">
                  <c:v>0.66666666666666663</c:v>
                </c:pt>
                <c:pt idx="6">
                  <c:v>0.76111111111111107</c:v>
                </c:pt>
                <c:pt idx="7">
                  <c:v>0.85555555555555551</c:v>
                </c:pt>
                <c:pt idx="8">
                  <c:v>0.95</c:v>
                </c:pt>
                <c:pt idx="9">
                  <c:v>0.19444444444444445</c:v>
                </c:pt>
                <c:pt idx="10">
                  <c:v>0.28888888888888886</c:v>
                </c:pt>
                <c:pt idx="11">
                  <c:v>0.3833333333333333</c:v>
                </c:pt>
                <c:pt idx="12">
                  <c:v>0.47777777777777775</c:v>
                </c:pt>
                <c:pt idx="13">
                  <c:v>0.57222222222222219</c:v>
                </c:pt>
                <c:pt idx="14">
                  <c:v>0.66666666666666663</c:v>
                </c:pt>
                <c:pt idx="15">
                  <c:v>0.76111111111111107</c:v>
                </c:pt>
                <c:pt idx="16">
                  <c:v>0.85555555555555551</c:v>
                </c:pt>
                <c:pt idx="17">
                  <c:v>0.95</c:v>
                </c:pt>
                <c:pt idx="18">
                  <c:v>0.19444444444444445</c:v>
                </c:pt>
                <c:pt idx="19">
                  <c:v>0.28888888888888886</c:v>
                </c:pt>
                <c:pt idx="20">
                  <c:v>0.3833333333333333</c:v>
                </c:pt>
                <c:pt idx="21">
                  <c:v>0.47777777777777775</c:v>
                </c:pt>
                <c:pt idx="22">
                  <c:v>0.57222222222222219</c:v>
                </c:pt>
                <c:pt idx="23">
                  <c:v>0.66666666666666663</c:v>
                </c:pt>
                <c:pt idx="24">
                  <c:v>0.76111111111111107</c:v>
                </c:pt>
                <c:pt idx="25">
                  <c:v>0.85555555555555551</c:v>
                </c:pt>
                <c:pt idx="26">
                  <c:v>0.95</c:v>
                </c:pt>
                <c:pt idx="27">
                  <c:v>0.19444444444444445</c:v>
                </c:pt>
                <c:pt idx="28">
                  <c:v>0.28888888888888886</c:v>
                </c:pt>
                <c:pt idx="29">
                  <c:v>0.3833333333333333</c:v>
                </c:pt>
                <c:pt idx="30">
                  <c:v>0.47777777777777775</c:v>
                </c:pt>
                <c:pt idx="31">
                  <c:v>0.57222222222222219</c:v>
                </c:pt>
                <c:pt idx="32">
                  <c:v>0.66666666666666663</c:v>
                </c:pt>
                <c:pt idx="33">
                  <c:v>0.76111111111111107</c:v>
                </c:pt>
                <c:pt idx="34">
                  <c:v>0.85555555555555551</c:v>
                </c:pt>
                <c:pt idx="35">
                  <c:v>0.95</c:v>
                </c:pt>
                <c:pt idx="36">
                  <c:v>0.19444444444444445</c:v>
                </c:pt>
                <c:pt idx="37">
                  <c:v>0.28888888888888886</c:v>
                </c:pt>
                <c:pt idx="38">
                  <c:v>0.3833333333333333</c:v>
                </c:pt>
                <c:pt idx="39">
                  <c:v>0.47777777777777775</c:v>
                </c:pt>
                <c:pt idx="40">
                  <c:v>0.57222222222222219</c:v>
                </c:pt>
                <c:pt idx="41">
                  <c:v>0.66666666666666663</c:v>
                </c:pt>
                <c:pt idx="42">
                  <c:v>0.76111111111111107</c:v>
                </c:pt>
                <c:pt idx="43">
                  <c:v>0.85555555555555551</c:v>
                </c:pt>
                <c:pt idx="44">
                  <c:v>0.95</c:v>
                </c:pt>
                <c:pt idx="45">
                  <c:v>0.19444444444444445</c:v>
                </c:pt>
                <c:pt idx="46">
                  <c:v>0.28888888888888886</c:v>
                </c:pt>
                <c:pt idx="47">
                  <c:v>0.3833333333333333</c:v>
                </c:pt>
                <c:pt idx="48">
                  <c:v>0.47777777777777775</c:v>
                </c:pt>
                <c:pt idx="49">
                  <c:v>0.57222222222222219</c:v>
                </c:pt>
                <c:pt idx="50">
                  <c:v>0.66666666666666663</c:v>
                </c:pt>
                <c:pt idx="51">
                  <c:v>0.76111111111111107</c:v>
                </c:pt>
                <c:pt idx="52">
                  <c:v>0.85555555555555551</c:v>
                </c:pt>
                <c:pt idx="53">
                  <c:v>0.95</c:v>
                </c:pt>
                <c:pt idx="54">
                  <c:v>0.3833333333333333</c:v>
                </c:pt>
                <c:pt idx="55">
                  <c:v>0.47777777777777775</c:v>
                </c:pt>
                <c:pt idx="56">
                  <c:v>0.57222222222222219</c:v>
                </c:pt>
                <c:pt idx="57">
                  <c:v>0.66666666666666663</c:v>
                </c:pt>
                <c:pt idx="58">
                  <c:v>0.76111111111111107</c:v>
                </c:pt>
                <c:pt idx="59">
                  <c:v>0.85555555555555551</c:v>
                </c:pt>
                <c:pt idx="6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7-40BE-9945-7B8D272C70B7}"/>
            </c:ext>
          </c:extLst>
        </c:ser>
        <c:ser>
          <c:idx val="2"/>
          <c:order val="2"/>
          <c:tx>
            <c:v>Build office Building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'Question 6 Strategy B14, C4'!$F$41:$F$101</c:f>
              <c:numCache>
                <c:formatCode>General</c:formatCode>
                <c:ptCount val="61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</c:numCache>
            </c:numRef>
          </c:xVal>
          <c:yVal>
            <c:numRef>
              <c:f>'Question 6 Strategy B14, C4'!$G$41:$G$101</c:f>
              <c:numCache>
                <c:formatCode>General</c:formatCode>
                <c:ptCount val="6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7-40BE-9945-7B8D272C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08416"/>
        <c:axId val="2089803008"/>
      </c:scatterChart>
      <c:valAx>
        <c:axId val="2089808416"/>
        <c:scaling>
          <c:orientation val="minMax"/>
          <c:max val="4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Revenue, $million (B14)</a:t>
                </a:r>
              </a:p>
            </c:rich>
          </c:tx>
          <c:layout>
            <c:manualLayout>
              <c:xMode val="edge"/>
              <c:yMode val="edge"/>
              <c:x val="0.30278147766575908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89803008"/>
        <c:crossesAt val="-1.0000000000000001E+300"/>
        <c:crossBetween val="midCat"/>
        <c:majorUnit val="0.5"/>
      </c:valAx>
      <c:valAx>
        <c:axId val="2089803008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(C4)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89808416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73</xdr:row>
      <xdr:rowOff>185420</xdr:rowOff>
    </xdr:from>
    <xdr:to>
      <xdr:col>5</xdr:col>
      <xdr:colOff>127</xdr:colOff>
      <xdr:row>73</xdr:row>
      <xdr:rowOff>185420</xdr:rowOff>
    </xdr:to>
    <xdr:cxnSp macro="_xll.PtreeEvent_ObjectClick">
      <xdr:nvCxnSpPr>
        <xdr:cNvPr id="126" name="PTObj_DBranchHLine_2_23">
          <a:extLst>
            <a:ext uri="{FF2B5EF4-FFF2-40B4-BE49-F238E27FC236}">
              <a16:creationId xmlns:a16="http://schemas.microsoft.com/office/drawing/2014/main" id="{7455D365-D5D5-4E8C-B883-B9FCA5E8BFB1}"/>
            </a:ext>
          </a:extLst>
        </xdr:cNvPr>
        <xdr:cNvCxnSpPr/>
      </xdr:nvCxnSpPr>
      <xdr:spPr>
        <a:xfrm>
          <a:off x="6891147" y="13710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71</xdr:row>
      <xdr:rowOff>180339</xdr:rowOff>
    </xdr:from>
    <xdr:to>
      <xdr:col>4</xdr:col>
      <xdr:colOff>242697</xdr:colOff>
      <xdr:row>73</xdr:row>
      <xdr:rowOff>185420</xdr:rowOff>
    </xdr:to>
    <xdr:cxnSp macro="_xll.PtreeEvent_ObjectClick">
      <xdr:nvCxnSpPr>
        <xdr:cNvPr id="125" name="PTObj_DBranchDLine_2_23">
          <a:extLst>
            <a:ext uri="{FF2B5EF4-FFF2-40B4-BE49-F238E27FC236}">
              <a16:creationId xmlns:a16="http://schemas.microsoft.com/office/drawing/2014/main" id="{9C34E679-4930-42B4-8F87-777A0FF5703C}"/>
            </a:ext>
          </a:extLst>
        </xdr:cNvPr>
        <xdr:cNvCxnSpPr/>
      </xdr:nvCxnSpPr>
      <xdr:spPr>
        <a:xfrm>
          <a:off x="6738747" y="13324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69</xdr:row>
      <xdr:rowOff>185420</xdr:rowOff>
    </xdr:from>
    <xdr:to>
      <xdr:col>5</xdr:col>
      <xdr:colOff>127</xdr:colOff>
      <xdr:row>69</xdr:row>
      <xdr:rowOff>185420</xdr:rowOff>
    </xdr:to>
    <xdr:cxnSp macro="_xll.PtreeEvent_ObjectClick">
      <xdr:nvCxnSpPr>
        <xdr:cNvPr id="122" name="PTObj_DBranchHLine_2_22">
          <a:extLst>
            <a:ext uri="{FF2B5EF4-FFF2-40B4-BE49-F238E27FC236}">
              <a16:creationId xmlns:a16="http://schemas.microsoft.com/office/drawing/2014/main" id="{EAD94C95-4CA9-4855-A8D6-0684E54E7F0A}"/>
            </a:ext>
          </a:extLst>
        </xdr:cNvPr>
        <xdr:cNvCxnSpPr/>
      </xdr:nvCxnSpPr>
      <xdr:spPr>
        <a:xfrm>
          <a:off x="6891147" y="12948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69</xdr:row>
      <xdr:rowOff>185420</xdr:rowOff>
    </xdr:from>
    <xdr:to>
      <xdr:col>4</xdr:col>
      <xdr:colOff>242697</xdr:colOff>
      <xdr:row>71</xdr:row>
      <xdr:rowOff>180339</xdr:rowOff>
    </xdr:to>
    <xdr:cxnSp macro="_xll.PtreeEvent_ObjectClick">
      <xdr:nvCxnSpPr>
        <xdr:cNvPr id="121" name="PTObj_DBranchDLine_2_22">
          <a:extLst>
            <a:ext uri="{FF2B5EF4-FFF2-40B4-BE49-F238E27FC236}">
              <a16:creationId xmlns:a16="http://schemas.microsoft.com/office/drawing/2014/main" id="{E66FE9A5-6E74-4912-B84F-8AC3A0065F05}"/>
            </a:ext>
          </a:extLst>
        </xdr:cNvPr>
        <xdr:cNvCxnSpPr/>
      </xdr:nvCxnSpPr>
      <xdr:spPr>
        <a:xfrm flipV="1">
          <a:off x="6738747" y="12948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71</xdr:row>
      <xdr:rowOff>185420</xdr:rowOff>
    </xdr:from>
    <xdr:to>
      <xdr:col>4</xdr:col>
      <xdr:colOff>127</xdr:colOff>
      <xdr:row>71</xdr:row>
      <xdr:rowOff>185420</xdr:rowOff>
    </xdr:to>
    <xdr:cxnSp macro="_xll.PtreeEvent_ObjectClick">
      <xdr:nvCxnSpPr>
        <xdr:cNvPr id="118" name="PTObj_DBranchHLine_2_21">
          <a:extLst>
            <a:ext uri="{FF2B5EF4-FFF2-40B4-BE49-F238E27FC236}">
              <a16:creationId xmlns:a16="http://schemas.microsoft.com/office/drawing/2014/main" id="{7286003A-2409-4633-9DA8-B4D77252EB87}"/>
            </a:ext>
          </a:extLst>
        </xdr:cNvPr>
        <xdr:cNvCxnSpPr/>
      </xdr:nvCxnSpPr>
      <xdr:spPr>
        <a:xfrm>
          <a:off x="5357622" y="13329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67</xdr:row>
      <xdr:rowOff>180339</xdr:rowOff>
    </xdr:from>
    <xdr:to>
      <xdr:col>3</xdr:col>
      <xdr:colOff>242697</xdr:colOff>
      <xdr:row>71</xdr:row>
      <xdr:rowOff>185420</xdr:rowOff>
    </xdr:to>
    <xdr:cxnSp macro="_xll.PtreeEvent_ObjectClick">
      <xdr:nvCxnSpPr>
        <xdr:cNvPr id="117" name="PTObj_DBranchDLine_2_21">
          <a:extLst>
            <a:ext uri="{FF2B5EF4-FFF2-40B4-BE49-F238E27FC236}">
              <a16:creationId xmlns:a16="http://schemas.microsoft.com/office/drawing/2014/main" id="{5049126C-CAE7-46FA-B7DB-F9BCE186094A}"/>
            </a:ext>
          </a:extLst>
        </xdr:cNvPr>
        <xdr:cNvCxnSpPr/>
      </xdr:nvCxnSpPr>
      <xdr:spPr>
        <a:xfrm>
          <a:off x="5205222" y="12562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65</xdr:row>
      <xdr:rowOff>185420</xdr:rowOff>
    </xdr:from>
    <xdr:to>
      <xdr:col>5</xdr:col>
      <xdr:colOff>127</xdr:colOff>
      <xdr:row>65</xdr:row>
      <xdr:rowOff>185420</xdr:rowOff>
    </xdr:to>
    <xdr:cxnSp macro="_xll.PtreeEvent_ObjectClick">
      <xdr:nvCxnSpPr>
        <xdr:cNvPr id="114" name="PTObj_DBranchHLine_2_20">
          <a:extLst>
            <a:ext uri="{FF2B5EF4-FFF2-40B4-BE49-F238E27FC236}">
              <a16:creationId xmlns:a16="http://schemas.microsoft.com/office/drawing/2014/main" id="{B547B795-2926-479B-8AD0-2C3B55A9C6DB}"/>
            </a:ext>
          </a:extLst>
        </xdr:cNvPr>
        <xdr:cNvCxnSpPr/>
      </xdr:nvCxnSpPr>
      <xdr:spPr>
        <a:xfrm>
          <a:off x="6891147" y="12186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63</xdr:row>
      <xdr:rowOff>180339</xdr:rowOff>
    </xdr:from>
    <xdr:to>
      <xdr:col>4</xdr:col>
      <xdr:colOff>242697</xdr:colOff>
      <xdr:row>65</xdr:row>
      <xdr:rowOff>185420</xdr:rowOff>
    </xdr:to>
    <xdr:cxnSp macro="_xll.PtreeEvent_ObjectClick">
      <xdr:nvCxnSpPr>
        <xdr:cNvPr id="113" name="PTObj_DBranchDLine_2_20">
          <a:extLst>
            <a:ext uri="{FF2B5EF4-FFF2-40B4-BE49-F238E27FC236}">
              <a16:creationId xmlns:a16="http://schemas.microsoft.com/office/drawing/2014/main" id="{048C1C86-2362-4EA3-8415-D5C9D8C2CE52}"/>
            </a:ext>
          </a:extLst>
        </xdr:cNvPr>
        <xdr:cNvCxnSpPr/>
      </xdr:nvCxnSpPr>
      <xdr:spPr>
        <a:xfrm>
          <a:off x="6738747" y="11800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61</xdr:row>
      <xdr:rowOff>185420</xdr:rowOff>
    </xdr:from>
    <xdr:to>
      <xdr:col>5</xdr:col>
      <xdr:colOff>127</xdr:colOff>
      <xdr:row>61</xdr:row>
      <xdr:rowOff>185420</xdr:rowOff>
    </xdr:to>
    <xdr:cxnSp macro="_xll.PtreeEvent_ObjectClick">
      <xdr:nvCxnSpPr>
        <xdr:cNvPr id="110" name="PTObj_DBranchHLine_2_19">
          <a:extLst>
            <a:ext uri="{FF2B5EF4-FFF2-40B4-BE49-F238E27FC236}">
              <a16:creationId xmlns:a16="http://schemas.microsoft.com/office/drawing/2014/main" id="{52C2450A-D530-4D54-A0B7-0C09BAFE3C58}"/>
            </a:ext>
          </a:extLst>
        </xdr:cNvPr>
        <xdr:cNvCxnSpPr/>
      </xdr:nvCxnSpPr>
      <xdr:spPr>
        <a:xfrm>
          <a:off x="6891147" y="11424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61</xdr:row>
      <xdr:rowOff>185420</xdr:rowOff>
    </xdr:from>
    <xdr:to>
      <xdr:col>4</xdr:col>
      <xdr:colOff>242697</xdr:colOff>
      <xdr:row>63</xdr:row>
      <xdr:rowOff>180339</xdr:rowOff>
    </xdr:to>
    <xdr:cxnSp macro="_xll.PtreeEvent_ObjectClick">
      <xdr:nvCxnSpPr>
        <xdr:cNvPr id="109" name="PTObj_DBranchDLine_2_19">
          <a:extLst>
            <a:ext uri="{FF2B5EF4-FFF2-40B4-BE49-F238E27FC236}">
              <a16:creationId xmlns:a16="http://schemas.microsoft.com/office/drawing/2014/main" id="{8D0C68A9-BB6E-474B-8009-266C86E3A38E}"/>
            </a:ext>
          </a:extLst>
        </xdr:cNvPr>
        <xdr:cNvCxnSpPr/>
      </xdr:nvCxnSpPr>
      <xdr:spPr>
        <a:xfrm flipV="1">
          <a:off x="6738747" y="1142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63</xdr:row>
      <xdr:rowOff>185420</xdr:rowOff>
    </xdr:from>
    <xdr:to>
      <xdr:col>4</xdr:col>
      <xdr:colOff>127</xdr:colOff>
      <xdr:row>63</xdr:row>
      <xdr:rowOff>185420</xdr:rowOff>
    </xdr:to>
    <xdr:cxnSp macro="_xll.PtreeEvent_ObjectClick">
      <xdr:nvCxnSpPr>
        <xdr:cNvPr id="106" name="PTObj_DBranchHLine_2_18">
          <a:extLst>
            <a:ext uri="{FF2B5EF4-FFF2-40B4-BE49-F238E27FC236}">
              <a16:creationId xmlns:a16="http://schemas.microsoft.com/office/drawing/2014/main" id="{9B4271A0-1B19-4356-81C6-E8E39ED96D84}"/>
            </a:ext>
          </a:extLst>
        </xdr:cNvPr>
        <xdr:cNvCxnSpPr/>
      </xdr:nvCxnSpPr>
      <xdr:spPr>
        <a:xfrm>
          <a:off x="5357622" y="11805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63</xdr:row>
      <xdr:rowOff>185420</xdr:rowOff>
    </xdr:from>
    <xdr:to>
      <xdr:col>3</xdr:col>
      <xdr:colOff>242697</xdr:colOff>
      <xdr:row>67</xdr:row>
      <xdr:rowOff>180339</xdr:rowOff>
    </xdr:to>
    <xdr:cxnSp macro="_xll.PtreeEvent_ObjectClick">
      <xdr:nvCxnSpPr>
        <xdr:cNvPr id="105" name="PTObj_DBranchDLine_2_18">
          <a:extLst>
            <a:ext uri="{FF2B5EF4-FFF2-40B4-BE49-F238E27FC236}">
              <a16:creationId xmlns:a16="http://schemas.microsoft.com/office/drawing/2014/main" id="{17847A41-2853-4784-B448-BAD4D469F0A3}"/>
            </a:ext>
          </a:extLst>
        </xdr:cNvPr>
        <xdr:cNvCxnSpPr/>
      </xdr:nvCxnSpPr>
      <xdr:spPr>
        <a:xfrm flipV="1">
          <a:off x="5205222" y="11805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67</xdr:row>
      <xdr:rowOff>185420</xdr:rowOff>
    </xdr:from>
    <xdr:to>
      <xdr:col>3</xdr:col>
      <xdr:colOff>127</xdr:colOff>
      <xdr:row>67</xdr:row>
      <xdr:rowOff>185420</xdr:rowOff>
    </xdr:to>
    <xdr:cxnSp macro="_xll.PtreeEvent_ObjectClick">
      <xdr:nvCxnSpPr>
        <xdr:cNvPr id="102" name="PTObj_DBranchHLine_2_4">
          <a:extLst>
            <a:ext uri="{FF2B5EF4-FFF2-40B4-BE49-F238E27FC236}">
              <a16:creationId xmlns:a16="http://schemas.microsoft.com/office/drawing/2014/main" id="{43E39B74-BA77-4AB9-BDF1-3C70745EFEC8}"/>
            </a:ext>
          </a:extLst>
        </xdr:cNvPr>
        <xdr:cNvCxnSpPr/>
      </xdr:nvCxnSpPr>
      <xdr:spPr>
        <a:xfrm>
          <a:off x="3633597" y="12567920"/>
          <a:ext cx="1481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31</xdr:row>
      <xdr:rowOff>180340</xdr:rowOff>
    </xdr:from>
    <xdr:to>
      <xdr:col>2</xdr:col>
      <xdr:colOff>242697</xdr:colOff>
      <xdr:row>67</xdr:row>
      <xdr:rowOff>185420</xdr:rowOff>
    </xdr:to>
    <xdr:cxnSp macro="_xll.PtreeEvent_ObjectClick">
      <xdr:nvCxnSpPr>
        <xdr:cNvPr id="101" name="PTObj_DBranchDLine_2_4">
          <a:extLst>
            <a:ext uri="{FF2B5EF4-FFF2-40B4-BE49-F238E27FC236}">
              <a16:creationId xmlns:a16="http://schemas.microsoft.com/office/drawing/2014/main" id="{01C0CD8B-4554-4F5C-9B5E-761D5811F38E}"/>
            </a:ext>
          </a:extLst>
        </xdr:cNvPr>
        <xdr:cNvCxnSpPr/>
      </xdr:nvCxnSpPr>
      <xdr:spPr>
        <a:xfrm>
          <a:off x="3481197" y="5704840"/>
          <a:ext cx="152400" cy="6863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59</xdr:row>
      <xdr:rowOff>185420</xdr:rowOff>
    </xdr:from>
    <xdr:to>
      <xdr:col>7</xdr:col>
      <xdr:colOff>127</xdr:colOff>
      <xdr:row>59</xdr:row>
      <xdr:rowOff>185420</xdr:rowOff>
    </xdr:to>
    <xdr:cxnSp macro="_xll.PtreeEvent_ObjectClick">
      <xdr:nvCxnSpPr>
        <xdr:cNvPr id="94" name="PTObj_DBranchHLine_2_17">
          <a:extLst>
            <a:ext uri="{FF2B5EF4-FFF2-40B4-BE49-F238E27FC236}">
              <a16:creationId xmlns:a16="http://schemas.microsoft.com/office/drawing/2014/main" id="{CD0F5E89-62D9-4C69-873D-BAB8E3AE72B7}"/>
            </a:ext>
          </a:extLst>
        </xdr:cNvPr>
        <xdr:cNvCxnSpPr/>
      </xdr:nvCxnSpPr>
      <xdr:spPr>
        <a:xfrm>
          <a:off x="10167747" y="11043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57</xdr:row>
      <xdr:rowOff>180339</xdr:rowOff>
    </xdr:from>
    <xdr:to>
      <xdr:col>6</xdr:col>
      <xdr:colOff>242697</xdr:colOff>
      <xdr:row>59</xdr:row>
      <xdr:rowOff>185420</xdr:rowOff>
    </xdr:to>
    <xdr:cxnSp macro="_xll.PtreeEvent_ObjectClick">
      <xdr:nvCxnSpPr>
        <xdr:cNvPr id="93" name="PTObj_DBranchDLine_2_17">
          <a:extLst>
            <a:ext uri="{FF2B5EF4-FFF2-40B4-BE49-F238E27FC236}">
              <a16:creationId xmlns:a16="http://schemas.microsoft.com/office/drawing/2014/main" id="{4749BF32-BFC2-48D2-8C03-060C2294ABB8}"/>
            </a:ext>
          </a:extLst>
        </xdr:cNvPr>
        <xdr:cNvCxnSpPr/>
      </xdr:nvCxnSpPr>
      <xdr:spPr>
        <a:xfrm>
          <a:off x="10015347" y="10657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55</xdr:row>
      <xdr:rowOff>185420</xdr:rowOff>
    </xdr:from>
    <xdr:to>
      <xdr:col>7</xdr:col>
      <xdr:colOff>127</xdr:colOff>
      <xdr:row>55</xdr:row>
      <xdr:rowOff>185420</xdr:rowOff>
    </xdr:to>
    <xdr:cxnSp macro="_xll.PtreeEvent_ObjectClick">
      <xdr:nvCxnSpPr>
        <xdr:cNvPr id="90" name="PTObj_DBranchHLine_2_16">
          <a:extLst>
            <a:ext uri="{FF2B5EF4-FFF2-40B4-BE49-F238E27FC236}">
              <a16:creationId xmlns:a16="http://schemas.microsoft.com/office/drawing/2014/main" id="{C83CEB41-3C49-494F-A6A0-432D9D386229}"/>
            </a:ext>
          </a:extLst>
        </xdr:cNvPr>
        <xdr:cNvCxnSpPr/>
      </xdr:nvCxnSpPr>
      <xdr:spPr>
        <a:xfrm>
          <a:off x="10167747" y="10281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55</xdr:row>
      <xdr:rowOff>185420</xdr:rowOff>
    </xdr:from>
    <xdr:to>
      <xdr:col>6</xdr:col>
      <xdr:colOff>242697</xdr:colOff>
      <xdr:row>57</xdr:row>
      <xdr:rowOff>180339</xdr:rowOff>
    </xdr:to>
    <xdr:cxnSp macro="_xll.PtreeEvent_ObjectClick">
      <xdr:nvCxnSpPr>
        <xdr:cNvPr id="89" name="PTObj_DBranchDLine_2_16">
          <a:extLst>
            <a:ext uri="{FF2B5EF4-FFF2-40B4-BE49-F238E27FC236}">
              <a16:creationId xmlns:a16="http://schemas.microsoft.com/office/drawing/2014/main" id="{8DEF3F8C-98A3-4554-8F08-3A30C31C33E1}"/>
            </a:ext>
          </a:extLst>
        </xdr:cNvPr>
        <xdr:cNvCxnSpPr/>
      </xdr:nvCxnSpPr>
      <xdr:spPr>
        <a:xfrm flipV="1">
          <a:off x="10015347" y="10281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57</xdr:row>
      <xdr:rowOff>185420</xdr:rowOff>
    </xdr:from>
    <xdr:to>
      <xdr:col>6</xdr:col>
      <xdr:colOff>127</xdr:colOff>
      <xdr:row>57</xdr:row>
      <xdr:rowOff>185420</xdr:rowOff>
    </xdr:to>
    <xdr:cxnSp macro="_xll.PtreeEvent_ObjectClick">
      <xdr:nvCxnSpPr>
        <xdr:cNvPr id="86" name="PTObj_DBranchHLine_2_13">
          <a:extLst>
            <a:ext uri="{FF2B5EF4-FFF2-40B4-BE49-F238E27FC236}">
              <a16:creationId xmlns:a16="http://schemas.microsoft.com/office/drawing/2014/main" id="{11C195CE-49BE-4B42-BEC4-8EFED357F225}"/>
            </a:ext>
          </a:extLst>
        </xdr:cNvPr>
        <xdr:cNvCxnSpPr/>
      </xdr:nvCxnSpPr>
      <xdr:spPr>
        <a:xfrm>
          <a:off x="8634222" y="10281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53</xdr:row>
      <xdr:rowOff>180339</xdr:rowOff>
    </xdr:from>
    <xdr:to>
      <xdr:col>5</xdr:col>
      <xdr:colOff>242697</xdr:colOff>
      <xdr:row>57</xdr:row>
      <xdr:rowOff>185420</xdr:rowOff>
    </xdr:to>
    <xdr:cxnSp macro="_xll.PtreeEvent_ObjectClick">
      <xdr:nvCxnSpPr>
        <xdr:cNvPr id="85" name="PTObj_DBranchDLine_2_13">
          <a:extLst>
            <a:ext uri="{FF2B5EF4-FFF2-40B4-BE49-F238E27FC236}">
              <a16:creationId xmlns:a16="http://schemas.microsoft.com/office/drawing/2014/main" id="{8A051F31-0DE6-4218-959E-F2FC3CE036E9}"/>
            </a:ext>
          </a:extLst>
        </xdr:cNvPr>
        <xdr:cNvCxnSpPr/>
      </xdr:nvCxnSpPr>
      <xdr:spPr>
        <a:xfrm>
          <a:off x="8481822" y="989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51</xdr:row>
      <xdr:rowOff>185420</xdr:rowOff>
    </xdr:from>
    <xdr:to>
      <xdr:col>7</xdr:col>
      <xdr:colOff>127</xdr:colOff>
      <xdr:row>51</xdr:row>
      <xdr:rowOff>185420</xdr:rowOff>
    </xdr:to>
    <xdr:cxnSp macro="_xll.PtreeEvent_ObjectClick">
      <xdr:nvCxnSpPr>
        <xdr:cNvPr id="82" name="PTObj_DBranchHLine_2_15">
          <a:extLst>
            <a:ext uri="{FF2B5EF4-FFF2-40B4-BE49-F238E27FC236}">
              <a16:creationId xmlns:a16="http://schemas.microsoft.com/office/drawing/2014/main" id="{D7712E3B-6D1E-4FBB-9CB2-6EB8388D8047}"/>
            </a:ext>
          </a:extLst>
        </xdr:cNvPr>
        <xdr:cNvCxnSpPr/>
      </xdr:nvCxnSpPr>
      <xdr:spPr>
        <a:xfrm>
          <a:off x="10167747" y="9519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49</xdr:row>
      <xdr:rowOff>180339</xdr:rowOff>
    </xdr:from>
    <xdr:to>
      <xdr:col>6</xdr:col>
      <xdr:colOff>242697</xdr:colOff>
      <xdr:row>51</xdr:row>
      <xdr:rowOff>185420</xdr:rowOff>
    </xdr:to>
    <xdr:cxnSp macro="_xll.PtreeEvent_ObjectClick">
      <xdr:nvCxnSpPr>
        <xdr:cNvPr id="81" name="PTObj_DBranchDLine_2_15">
          <a:extLst>
            <a:ext uri="{FF2B5EF4-FFF2-40B4-BE49-F238E27FC236}">
              <a16:creationId xmlns:a16="http://schemas.microsoft.com/office/drawing/2014/main" id="{CF9E8164-9BC9-418C-A9C8-4B9B73F8F841}"/>
            </a:ext>
          </a:extLst>
        </xdr:cNvPr>
        <xdr:cNvCxnSpPr/>
      </xdr:nvCxnSpPr>
      <xdr:spPr>
        <a:xfrm>
          <a:off x="10015347" y="9133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47</xdr:row>
      <xdr:rowOff>185420</xdr:rowOff>
    </xdr:from>
    <xdr:to>
      <xdr:col>7</xdr:col>
      <xdr:colOff>127</xdr:colOff>
      <xdr:row>47</xdr:row>
      <xdr:rowOff>185420</xdr:rowOff>
    </xdr:to>
    <xdr:cxnSp macro="_xll.PtreeEvent_ObjectClick">
      <xdr:nvCxnSpPr>
        <xdr:cNvPr id="78" name="PTObj_DBranchHLine_2_14">
          <a:extLst>
            <a:ext uri="{FF2B5EF4-FFF2-40B4-BE49-F238E27FC236}">
              <a16:creationId xmlns:a16="http://schemas.microsoft.com/office/drawing/2014/main" id="{E5DDDE65-E3BC-4120-999D-6D8C44EDA0AE}"/>
            </a:ext>
          </a:extLst>
        </xdr:cNvPr>
        <xdr:cNvCxnSpPr/>
      </xdr:nvCxnSpPr>
      <xdr:spPr>
        <a:xfrm>
          <a:off x="10167747" y="8757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47</xdr:row>
      <xdr:rowOff>185420</xdr:rowOff>
    </xdr:from>
    <xdr:to>
      <xdr:col>6</xdr:col>
      <xdr:colOff>242697</xdr:colOff>
      <xdr:row>49</xdr:row>
      <xdr:rowOff>180339</xdr:rowOff>
    </xdr:to>
    <xdr:cxnSp macro="_xll.PtreeEvent_ObjectClick">
      <xdr:nvCxnSpPr>
        <xdr:cNvPr id="77" name="PTObj_DBranchDLine_2_14">
          <a:extLst>
            <a:ext uri="{FF2B5EF4-FFF2-40B4-BE49-F238E27FC236}">
              <a16:creationId xmlns:a16="http://schemas.microsoft.com/office/drawing/2014/main" id="{87E75377-52F6-4ADB-9838-B699661B5AD9}"/>
            </a:ext>
          </a:extLst>
        </xdr:cNvPr>
        <xdr:cNvCxnSpPr/>
      </xdr:nvCxnSpPr>
      <xdr:spPr>
        <a:xfrm flipV="1">
          <a:off x="10015347" y="8757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49</xdr:row>
      <xdr:rowOff>185420</xdr:rowOff>
    </xdr:from>
    <xdr:to>
      <xdr:col>6</xdr:col>
      <xdr:colOff>127</xdr:colOff>
      <xdr:row>49</xdr:row>
      <xdr:rowOff>185420</xdr:rowOff>
    </xdr:to>
    <xdr:cxnSp macro="_xll.PtreeEvent_ObjectClick">
      <xdr:nvCxnSpPr>
        <xdr:cNvPr id="74" name="PTObj_DBranchHLine_2_12">
          <a:extLst>
            <a:ext uri="{FF2B5EF4-FFF2-40B4-BE49-F238E27FC236}">
              <a16:creationId xmlns:a16="http://schemas.microsoft.com/office/drawing/2014/main" id="{9E2D9CCB-E6CE-4371-AAB4-44E845524782}"/>
            </a:ext>
          </a:extLst>
        </xdr:cNvPr>
        <xdr:cNvCxnSpPr/>
      </xdr:nvCxnSpPr>
      <xdr:spPr>
        <a:xfrm>
          <a:off x="8634222" y="8757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49</xdr:row>
      <xdr:rowOff>185420</xdr:rowOff>
    </xdr:from>
    <xdr:to>
      <xdr:col>5</xdr:col>
      <xdr:colOff>242697</xdr:colOff>
      <xdr:row>53</xdr:row>
      <xdr:rowOff>180339</xdr:rowOff>
    </xdr:to>
    <xdr:cxnSp macro="_xll.PtreeEvent_ObjectClick">
      <xdr:nvCxnSpPr>
        <xdr:cNvPr id="73" name="PTObj_DBranchDLine_2_12">
          <a:extLst>
            <a:ext uri="{FF2B5EF4-FFF2-40B4-BE49-F238E27FC236}">
              <a16:creationId xmlns:a16="http://schemas.microsoft.com/office/drawing/2014/main" id="{C602F6FA-EE52-4D3B-A12C-D5EA703E1CBA}"/>
            </a:ext>
          </a:extLst>
        </xdr:cNvPr>
        <xdr:cNvCxnSpPr/>
      </xdr:nvCxnSpPr>
      <xdr:spPr>
        <a:xfrm flipV="1">
          <a:off x="8481822" y="8757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53</xdr:row>
      <xdr:rowOff>185420</xdr:rowOff>
    </xdr:from>
    <xdr:to>
      <xdr:col>5</xdr:col>
      <xdr:colOff>127</xdr:colOff>
      <xdr:row>53</xdr:row>
      <xdr:rowOff>185420</xdr:rowOff>
    </xdr:to>
    <xdr:cxnSp macro="_xll.PtreeEvent_ObjectClick">
      <xdr:nvCxnSpPr>
        <xdr:cNvPr id="62" name="PTObj_DBranchHLine_2_11">
          <a:extLst>
            <a:ext uri="{FF2B5EF4-FFF2-40B4-BE49-F238E27FC236}">
              <a16:creationId xmlns:a16="http://schemas.microsoft.com/office/drawing/2014/main" id="{A61335E5-523F-41D3-B327-8D1A717404D1}"/>
            </a:ext>
          </a:extLst>
        </xdr:cNvPr>
        <xdr:cNvCxnSpPr/>
      </xdr:nvCxnSpPr>
      <xdr:spPr>
        <a:xfrm>
          <a:off x="6891147" y="8757920"/>
          <a:ext cx="1490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43</xdr:row>
      <xdr:rowOff>180339</xdr:rowOff>
    </xdr:from>
    <xdr:to>
      <xdr:col>4</xdr:col>
      <xdr:colOff>242697</xdr:colOff>
      <xdr:row>53</xdr:row>
      <xdr:rowOff>185420</xdr:rowOff>
    </xdr:to>
    <xdr:cxnSp macro="_xll.PtreeEvent_ObjectClick">
      <xdr:nvCxnSpPr>
        <xdr:cNvPr id="61" name="PTObj_DBranchDLine_2_11">
          <a:extLst>
            <a:ext uri="{FF2B5EF4-FFF2-40B4-BE49-F238E27FC236}">
              <a16:creationId xmlns:a16="http://schemas.microsoft.com/office/drawing/2014/main" id="{720191BE-3983-48CA-82EE-CD6F058155AC}"/>
            </a:ext>
          </a:extLst>
        </xdr:cNvPr>
        <xdr:cNvCxnSpPr/>
      </xdr:nvCxnSpPr>
      <xdr:spPr>
        <a:xfrm>
          <a:off x="6738747" y="7990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45</xdr:row>
      <xdr:rowOff>185420</xdr:rowOff>
    </xdr:from>
    <xdr:to>
      <xdr:col>5</xdr:col>
      <xdr:colOff>127</xdr:colOff>
      <xdr:row>45</xdr:row>
      <xdr:rowOff>185420</xdr:rowOff>
    </xdr:to>
    <xdr:cxnSp macro="_xll.PtreeEvent_ObjectClick">
      <xdr:nvCxnSpPr>
        <xdr:cNvPr id="54" name="PTObj_DBranchHLine_2_10">
          <a:extLst>
            <a:ext uri="{FF2B5EF4-FFF2-40B4-BE49-F238E27FC236}">
              <a16:creationId xmlns:a16="http://schemas.microsoft.com/office/drawing/2014/main" id="{8130D53A-EC44-4E6F-92F9-8D5B6DB713F7}"/>
            </a:ext>
          </a:extLst>
        </xdr:cNvPr>
        <xdr:cNvCxnSpPr/>
      </xdr:nvCxnSpPr>
      <xdr:spPr>
        <a:xfrm>
          <a:off x="6891147" y="8376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43</xdr:row>
      <xdr:rowOff>180339</xdr:rowOff>
    </xdr:from>
    <xdr:to>
      <xdr:col>4</xdr:col>
      <xdr:colOff>242697</xdr:colOff>
      <xdr:row>45</xdr:row>
      <xdr:rowOff>185420</xdr:rowOff>
    </xdr:to>
    <xdr:cxnSp macro="_xll.PtreeEvent_ObjectClick">
      <xdr:nvCxnSpPr>
        <xdr:cNvPr id="53" name="PTObj_DBranchDLine_2_10">
          <a:extLst>
            <a:ext uri="{FF2B5EF4-FFF2-40B4-BE49-F238E27FC236}">
              <a16:creationId xmlns:a16="http://schemas.microsoft.com/office/drawing/2014/main" id="{E39A812A-FC9C-4DB9-B2C9-1769EEDDD15F}"/>
            </a:ext>
          </a:extLst>
        </xdr:cNvPr>
        <xdr:cNvCxnSpPr/>
      </xdr:nvCxnSpPr>
      <xdr:spPr>
        <a:xfrm>
          <a:off x="6738747" y="7990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41</xdr:row>
      <xdr:rowOff>185420</xdr:rowOff>
    </xdr:from>
    <xdr:to>
      <xdr:col>5</xdr:col>
      <xdr:colOff>127</xdr:colOff>
      <xdr:row>41</xdr:row>
      <xdr:rowOff>185420</xdr:rowOff>
    </xdr:to>
    <xdr:cxnSp macro="_xll.PtreeEvent_ObjectClick">
      <xdr:nvCxnSpPr>
        <xdr:cNvPr id="50" name="PTObj_DBranchHLine_2_9">
          <a:extLst>
            <a:ext uri="{FF2B5EF4-FFF2-40B4-BE49-F238E27FC236}">
              <a16:creationId xmlns:a16="http://schemas.microsoft.com/office/drawing/2014/main" id="{595D28B5-3D65-42A7-8D7C-F6F735D7BEEB}"/>
            </a:ext>
          </a:extLst>
        </xdr:cNvPr>
        <xdr:cNvCxnSpPr/>
      </xdr:nvCxnSpPr>
      <xdr:spPr>
        <a:xfrm>
          <a:off x="6891147" y="7614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41</xdr:row>
      <xdr:rowOff>185420</xdr:rowOff>
    </xdr:from>
    <xdr:to>
      <xdr:col>4</xdr:col>
      <xdr:colOff>242697</xdr:colOff>
      <xdr:row>43</xdr:row>
      <xdr:rowOff>180339</xdr:rowOff>
    </xdr:to>
    <xdr:cxnSp macro="_xll.PtreeEvent_ObjectClick">
      <xdr:nvCxnSpPr>
        <xdr:cNvPr id="49" name="PTObj_DBranchDLine_2_9">
          <a:extLst>
            <a:ext uri="{FF2B5EF4-FFF2-40B4-BE49-F238E27FC236}">
              <a16:creationId xmlns:a16="http://schemas.microsoft.com/office/drawing/2014/main" id="{CBAF5731-02A2-4511-9526-59052F97E265}"/>
            </a:ext>
          </a:extLst>
        </xdr:cNvPr>
        <xdr:cNvCxnSpPr/>
      </xdr:nvCxnSpPr>
      <xdr:spPr>
        <a:xfrm flipV="1">
          <a:off x="6738747" y="761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43</xdr:row>
      <xdr:rowOff>185420</xdr:rowOff>
    </xdr:from>
    <xdr:to>
      <xdr:col>4</xdr:col>
      <xdr:colOff>127</xdr:colOff>
      <xdr:row>43</xdr:row>
      <xdr:rowOff>185420</xdr:rowOff>
    </xdr:to>
    <xdr:cxnSp macro="_xll.PtreeEvent_ObjectClick">
      <xdr:nvCxnSpPr>
        <xdr:cNvPr id="46" name="PTObj_DBranchHLine_2_6">
          <a:extLst>
            <a:ext uri="{FF2B5EF4-FFF2-40B4-BE49-F238E27FC236}">
              <a16:creationId xmlns:a16="http://schemas.microsoft.com/office/drawing/2014/main" id="{405802B4-1A73-4A7E-92C7-BC3F4D09515E}"/>
            </a:ext>
          </a:extLst>
        </xdr:cNvPr>
        <xdr:cNvCxnSpPr/>
      </xdr:nvCxnSpPr>
      <xdr:spPr>
        <a:xfrm>
          <a:off x="5357622" y="7614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39</xdr:row>
      <xdr:rowOff>180339</xdr:rowOff>
    </xdr:from>
    <xdr:to>
      <xdr:col>3</xdr:col>
      <xdr:colOff>242697</xdr:colOff>
      <xdr:row>43</xdr:row>
      <xdr:rowOff>185420</xdr:rowOff>
    </xdr:to>
    <xdr:cxnSp macro="_xll.PtreeEvent_ObjectClick">
      <xdr:nvCxnSpPr>
        <xdr:cNvPr id="45" name="PTObj_DBranchDLine_2_6">
          <a:extLst>
            <a:ext uri="{FF2B5EF4-FFF2-40B4-BE49-F238E27FC236}">
              <a16:creationId xmlns:a16="http://schemas.microsoft.com/office/drawing/2014/main" id="{ECA1D841-E870-4639-A9DD-AD859AB80E9B}"/>
            </a:ext>
          </a:extLst>
        </xdr:cNvPr>
        <xdr:cNvCxnSpPr/>
      </xdr:nvCxnSpPr>
      <xdr:spPr>
        <a:xfrm>
          <a:off x="5205222" y="7228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37</xdr:row>
      <xdr:rowOff>185420</xdr:rowOff>
    </xdr:from>
    <xdr:to>
      <xdr:col>5</xdr:col>
      <xdr:colOff>127</xdr:colOff>
      <xdr:row>37</xdr:row>
      <xdr:rowOff>185420</xdr:rowOff>
    </xdr:to>
    <xdr:cxnSp macro="_xll.PtreeEvent_ObjectClick">
      <xdr:nvCxnSpPr>
        <xdr:cNvPr id="42" name="PTObj_DBranchHLine_2_8">
          <a:extLst>
            <a:ext uri="{FF2B5EF4-FFF2-40B4-BE49-F238E27FC236}">
              <a16:creationId xmlns:a16="http://schemas.microsoft.com/office/drawing/2014/main" id="{6E89D827-0206-4B0B-87F0-25B78D30B45F}"/>
            </a:ext>
          </a:extLst>
        </xdr:cNvPr>
        <xdr:cNvCxnSpPr/>
      </xdr:nvCxnSpPr>
      <xdr:spPr>
        <a:xfrm>
          <a:off x="6891147" y="6852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35</xdr:row>
      <xdr:rowOff>180340</xdr:rowOff>
    </xdr:from>
    <xdr:to>
      <xdr:col>4</xdr:col>
      <xdr:colOff>242697</xdr:colOff>
      <xdr:row>37</xdr:row>
      <xdr:rowOff>185420</xdr:rowOff>
    </xdr:to>
    <xdr:cxnSp macro="_xll.PtreeEvent_ObjectClick">
      <xdr:nvCxnSpPr>
        <xdr:cNvPr id="41" name="PTObj_DBranchDLine_2_8">
          <a:extLst>
            <a:ext uri="{FF2B5EF4-FFF2-40B4-BE49-F238E27FC236}">
              <a16:creationId xmlns:a16="http://schemas.microsoft.com/office/drawing/2014/main" id="{8022FCBC-99D8-47A0-BF70-53F1EDACFA60}"/>
            </a:ext>
          </a:extLst>
        </xdr:cNvPr>
        <xdr:cNvCxnSpPr/>
      </xdr:nvCxnSpPr>
      <xdr:spPr>
        <a:xfrm>
          <a:off x="6738747" y="6466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33</xdr:row>
      <xdr:rowOff>185420</xdr:rowOff>
    </xdr:from>
    <xdr:to>
      <xdr:col>5</xdr:col>
      <xdr:colOff>127</xdr:colOff>
      <xdr:row>33</xdr:row>
      <xdr:rowOff>185420</xdr:rowOff>
    </xdr:to>
    <xdr:cxnSp macro="_xll.PtreeEvent_ObjectClick">
      <xdr:nvCxnSpPr>
        <xdr:cNvPr id="38" name="PTObj_DBranchHLine_2_7">
          <a:extLst>
            <a:ext uri="{FF2B5EF4-FFF2-40B4-BE49-F238E27FC236}">
              <a16:creationId xmlns:a16="http://schemas.microsoft.com/office/drawing/2014/main" id="{83BF232A-DC58-4427-BC23-F0D9AC8188C6}"/>
            </a:ext>
          </a:extLst>
        </xdr:cNvPr>
        <xdr:cNvCxnSpPr/>
      </xdr:nvCxnSpPr>
      <xdr:spPr>
        <a:xfrm>
          <a:off x="6891147" y="6090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33</xdr:row>
      <xdr:rowOff>185420</xdr:rowOff>
    </xdr:from>
    <xdr:to>
      <xdr:col>4</xdr:col>
      <xdr:colOff>242697</xdr:colOff>
      <xdr:row>35</xdr:row>
      <xdr:rowOff>180340</xdr:rowOff>
    </xdr:to>
    <xdr:cxnSp macro="_xll.PtreeEvent_ObjectClick">
      <xdr:nvCxnSpPr>
        <xdr:cNvPr id="37" name="PTObj_DBranchDLine_2_7">
          <a:extLst>
            <a:ext uri="{FF2B5EF4-FFF2-40B4-BE49-F238E27FC236}">
              <a16:creationId xmlns:a16="http://schemas.microsoft.com/office/drawing/2014/main" id="{DE6F6616-4F9B-42EA-ABBD-89A478A53A1A}"/>
            </a:ext>
          </a:extLst>
        </xdr:cNvPr>
        <xdr:cNvCxnSpPr/>
      </xdr:nvCxnSpPr>
      <xdr:spPr>
        <a:xfrm flipV="1">
          <a:off x="6738747" y="6090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35</xdr:row>
      <xdr:rowOff>185420</xdr:rowOff>
    </xdr:from>
    <xdr:to>
      <xdr:col>4</xdr:col>
      <xdr:colOff>127</xdr:colOff>
      <xdr:row>35</xdr:row>
      <xdr:rowOff>185420</xdr:rowOff>
    </xdr:to>
    <xdr:cxnSp macro="_xll.PtreeEvent_ObjectClick">
      <xdr:nvCxnSpPr>
        <xdr:cNvPr id="34" name="PTObj_DBranchHLine_2_5">
          <a:extLst>
            <a:ext uri="{FF2B5EF4-FFF2-40B4-BE49-F238E27FC236}">
              <a16:creationId xmlns:a16="http://schemas.microsoft.com/office/drawing/2014/main" id="{691CB7BC-10A7-48AE-98B4-28C1E0A99237}"/>
            </a:ext>
          </a:extLst>
        </xdr:cNvPr>
        <xdr:cNvCxnSpPr/>
      </xdr:nvCxnSpPr>
      <xdr:spPr>
        <a:xfrm>
          <a:off x="5357622" y="6090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35</xdr:row>
      <xdr:rowOff>185420</xdr:rowOff>
    </xdr:from>
    <xdr:to>
      <xdr:col>3</xdr:col>
      <xdr:colOff>242697</xdr:colOff>
      <xdr:row>39</xdr:row>
      <xdr:rowOff>180340</xdr:rowOff>
    </xdr:to>
    <xdr:cxnSp macro="_xll.PtreeEvent_ObjectClick">
      <xdr:nvCxnSpPr>
        <xdr:cNvPr id="33" name="PTObj_DBranchDLine_2_5">
          <a:extLst>
            <a:ext uri="{FF2B5EF4-FFF2-40B4-BE49-F238E27FC236}">
              <a16:creationId xmlns:a16="http://schemas.microsoft.com/office/drawing/2014/main" id="{92B33C90-24B0-4C05-94A3-27FB2FEA37E7}"/>
            </a:ext>
          </a:extLst>
        </xdr:cNvPr>
        <xdr:cNvCxnSpPr/>
      </xdr:nvCxnSpPr>
      <xdr:spPr>
        <a:xfrm flipV="1">
          <a:off x="5205222" y="6090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39</xdr:row>
      <xdr:rowOff>185420</xdr:rowOff>
    </xdr:from>
    <xdr:to>
      <xdr:col>3</xdr:col>
      <xdr:colOff>127</xdr:colOff>
      <xdr:row>39</xdr:row>
      <xdr:rowOff>185420</xdr:rowOff>
    </xdr:to>
    <xdr:cxnSp macro="_xll.PtreeEvent_ObjectClick">
      <xdr:nvCxnSpPr>
        <xdr:cNvPr id="22" name="PTObj_DBranchHLine_2_3">
          <a:extLst>
            <a:ext uri="{FF2B5EF4-FFF2-40B4-BE49-F238E27FC236}">
              <a16:creationId xmlns:a16="http://schemas.microsoft.com/office/drawing/2014/main" id="{D26BBF94-47A6-4F77-B3F3-56B27B9DC883}"/>
            </a:ext>
          </a:extLst>
        </xdr:cNvPr>
        <xdr:cNvCxnSpPr/>
      </xdr:nvCxnSpPr>
      <xdr:spPr>
        <a:xfrm>
          <a:off x="3633597" y="6090920"/>
          <a:ext cx="1481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31</xdr:row>
      <xdr:rowOff>180340</xdr:rowOff>
    </xdr:from>
    <xdr:to>
      <xdr:col>2</xdr:col>
      <xdr:colOff>242697</xdr:colOff>
      <xdr:row>39</xdr:row>
      <xdr:rowOff>185420</xdr:rowOff>
    </xdr:to>
    <xdr:cxnSp macro="_xll.PtreeEvent_ObjectClick">
      <xdr:nvCxnSpPr>
        <xdr:cNvPr id="21" name="PTObj_DBranchDLine_2_3">
          <a:extLst>
            <a:ext uri="{FF2B5EF4-FFF2-40B4-BE49-F238E27FC236}">
              <a16:creationId xmlns:a16="http://schemas.microsoft.com/office/drawing/2014/main" id="{29901D34-9455-4C9D-97D0-17F40886D33E}"/>
            </a:ext>
          </a:extLst>
        </xdr:cNvPr>
        <xdr:cNvCxnSpPr/>
      </xdr:nvCxnSpPr>
      <xdr:spPr>
        <a:xfrm>
          <a:off x="3481197" y="5704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29</xdr:row>
      <xdr:rowOff>185420</xdr:rowOff>
    </xdr:from>
    <xdr:to>
      <xdr:col>3</xdr:col>
      <xdr:colOff>127</xdr:colOff>
      <xdr:row>29</xdr:row>
      <xdr:rowOff>185420</xdr:rowOff>
    </xdr:to>
    <xdr:cxnSp macro="_xll.PtreeEvent_ObjectClick">
      <xdr:nvCxnSpPr>
        <xdr:cNvPr id="10" name="PTObj_DBranchHLine_2_2">
          <a:extLst>
            <a:ext uri="{FF2B5EF4-FFF2-40B4-BE49-F238E27FC236}">
              <a16:creationId xmlns:a16="http://schemas.microsoft.com/office/drawing/2014/main" id="{60498DBC-9CDC-4C77-A747-3DE92AB48D6F}"/>
            </a:ext>
          </a:extLst>
        </xdr:cNvPr>
        <xdr:cNvCxnSpPr/>
      </xdr:nvCxnSpPr>
      <xdr:spPr>
        <a:xfrm>
          <a:off x="3633597" y="5328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29</xdr:row>
      <xdr:rowOff>185420</xdr:rowOff>
    </xdr:from>
    <xdr:to>
      <xdr:col>2</xdr:col>
      <xdr:colOff>242697</xdr:colOff>
      <xdr:row>31</xdr:row>
      <xdr:rowOff>180340</xdr:rowOff>
    </xdr:to>
    <xdr:cxnSp macro="_xll.PtreeEvent_ObjectClick">
      <xdr:nvCxnSpPr>
        <xdr:cNvPr id="9" name="PTObj_DBranchDLine_2_2">
          <a:extLst>
            <a:ext uri="{FF2B5EF4-FFF2-40B4-BE49-F238E27FC236}">
              <a16:creationId xmlns:a16="http://schemas.microsoft.com/office/drawing/2014/main" id="{F6980FAC-2E84-45A8-899E-ECFD6620D1B8}"/>
            </a:ext>
          </a:extLst>
        </xdr:cNvPr>
        <xdr:cNvCxnSpPr/>
      </xdr:nvCxnSpPr>
      <xdr:spPr>
        <a:xfrm flipV="1">
          <a:off x="3481197" y="5328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31</xdr:row>
      <xdr:rowOff>185420</xdr:rowOff>
    </xdr:from>
    <xdr:to>
      <xdr:col>2</xdr:col>
      <xdr:colOff>127</xdr:colOff>
      <xdr:row>31</xdr:row>
      <xdr:rowOff>185420</xdr:rowOff>
    </xdr:to>
    <xdr:cxnSp macro="_xll.PtreeEvent_ObjectClick">
      <xdr:nvCxnSpPr>
        <xdr:cNvPr id="6" name="PTObj_DBranchHLine_2_1">
          <a:extLst>
            <a:ext uri="{FF2B5EF4-FFF2-40B4-BE49-F238E27FC236}">
              <a16:creationId xmlns:a16="http://schemas.microsoft.com/office/drawing/2014/main" id="{49B64A40-40E7-4FB6-971D-DF0FE09558AD}"/>
            </a:ext>
          </a:extLst>
        </xdr:cNvPr>
        <xdr:cNvCxnSpPr/>
      </xdr:nvCxnSpPr>
      <xdr:spPr>
        <a:xfrm>
          <a:off x="2159000" y="5328920"/>
          <a:ext cx="12225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31</xdr:row>
      <xdr:rowOff>90170</xdr:rowOff>
    </xdr:from>
    <xdr:to>
      <xdr:col>2</xdr:col>
      <xdr:colOff>190627</xdr:colOff>
      <xdr:row>32</xdr:row>
      <xdr:rowOff>90170</xdr:rowOff>
    </xdr:to>
    <xdr:sp macro="_xll.PtreeEvent_ObjectClick" textlink="">
      <xdr:nvSpPr>
        <xdr:cNvPr id="5" name="PTObj_DNode_2_1">
          <a:extLst>
            <a:ext uri="{FF2B5EF4-FFF2-40B4-BE49-F238E27FC236}">
              <a16:creationId xmlns:a16="http://schemas.microsoft.com/office/drawing/2014/main" id="{E7768A5A-848C-4C02-997F-3D84222972C8}"/>
            </a:ext>
          </a:extLst>
        </xdr:cNvPr>
        <xdr:cNvSpPr/>
      </xdr:nvSpPr>
      <xdr:spPr>
        <a:xfrm>
          <a:off x="3381502" y="5233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31</xdr:row>
      <xdr:rowOff>95107</xdr:rowOff>
    </xdr:from>
    <xdr:ext cx="760593" cy="180627"/>
    <xdr:sp macro="_xll.PtreeEvent_ObjectClick" textlink="">
      <xdr:nvSpPr>
        <xdr:cNvPr id="7" name="PTObj_DBranchName_2_1">
          <a:extLst>
            <a:ext uri="{FF2B5EF4-FFF2-40B4-BE49-F238E27FC236}">
              <a16:creationId xmlns:a16="http://schemas.microsoft.com/office/drawing/2014/main" id="{302946EA-C9E3-4FEC-A795-C93A65AA4282}"/>
            </a:ext>
          </a:extLst>
        </xdr:cNvPr>
        <xdr:cNvSpPr txBox="1"/>
      </xdr:nvSpPr>
      <xdr:spPr>
        <a:xfrm>
          <a:off x="2197100" y="5238607"/>
          <a:ext cx="760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CalDev Company</a:t>
          </a:r>
        </a:p>
      </xdr:txBody>
    </xdr:sp>
    <xdr:clientData/>
  </xdr:oneCellAnchor>
  <xdr:twoCellAnchor editAs="oneCell">
    <xdr:from>
      <xdr:col>3</xdr:col>
      <xdr:colOff>127</xdr:colOff>
      <xdr:row>29</xdr:row>
      <xdr:rowOff>90170</xdr:rowOff>
    </xdr:from>
    <xdr:to>
      <xdr:col>3</xdr:col>
      <xdr:colOff>190627</xdr:colOff>
      <xdr:row>30</xdr:row>
      <xdr:rowOff>90170</xdr:rowOff>
    </xdr:to>
    <xdr:sp macro="_xll.PtreeEvent_ObjectClick" textlink="">
      <xdr:nvSpPr>
        <xdr:cNvPr id="8" name="PTObj_DNode_2_2">
          <a:extLst>
            <a:ext uri="{FF2B5EF4-FFF2-40B4-BE49-F238E27FC236}">
              <a16:creationId xmlns:a16="http://schemas.microsoft.com/office/drawing/2014/main" id="{57940681-8297-4EF0-A781-D89CA3DBC466}"/>
            </a:ext>
          </a:extLst>
        </xdr:cNvPr>
        <xdr:cNvSpPr/>
      </xdr:nvSpPr>
      <xdr:spPr>
        <a:xfrm rot="-5400000">
          <a:off x="4505452" y="523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29</xdr:row>
      <xdr:rowOff>95107</xdr:rowOff>
    </xdr:from>
    <xdr:ext cx="588303" cy="180627"/>
    <xdr:sp macro="_xll.PtreeEvent_ObjectClick" textlink="">
      <xdr:nvSpPr>
        <xdr:cNvPr id="11" name="PTObj_DBranchName_2_2">
          <a:extLst>
            <a:ext uri="{FF2B5EF4-FFF2-40B4-BE49-F238E27FC236}">
              <a16:creationId xmlns:a16="http://schemas.microsoft.com/office/drawing/2014/main" id="{BE9BE0A1-093E-47D7-9862-BCD0C284AD2B}"/>
            </a:ext>
          </a:extLst>
        </xdr:cNvPr>
        <xdr:cNvSpPr txBox="1"/>
      </xdr:nvSpPr>
      <xdr:spPr>
        <a:xfrm>
          <a:off x="3671697" y="5238607"/>
          <a:ext cx="58830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3</xdr:col>
      <xdr:colOff>127</xdr:colOff>
      <xdr:row>39</xdr:row>
      <xdr:rowOff>90170</xdr:rowOff>
    </xdr:from>
    <xdr:to>
      <xdr:col>3</xdr:col>
      <xdr:colOff>190627</xdr:colOff>
      <xdr:row>40</xdr:row>
      <xdr:rowOff>90170</xdr:rowOff>
    </xdr:to>
    <xdr:sp macro="_xll.PtreeEvent_ObjectClick" textlink="">
      <xdr:nvSpPr>
        <xdr:cNvPr id="20" name="PTObj_DNode_2_3">
          <a:extLst>
            <a:ext uri="{FF2B5EF4-FFF2-40B4-BE49-F238E27FC236}">
              <a16:creationId xmlns:a16="http://schemas.microsoft.com/office/drawing/2014/main" id="{23AD29BA-C502-453A-A754-CC8BB9AEAF84}"/>
            </a:ext>
          </a:extLst>
        </xdr:cNvPr>
        <xdr:cNvSpPr/>
      </xdr:nvSpPr>
      <xdr:spPr>
        <a:xfrm>
          <a:off x="5115052" y="599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39</xdr:row>
      <xdr:rowOff>95107</xdr:rowOff>
    </xdr:from>
    <xdr:ext cx="781111" cy="180627"/>
    <xdr:sp macro="_xll.PtreeEvent_ObjectClick" textlink="">
      <xdr:nvSpPr>
        <xdr:cNvPr id="23" name="PTObj_DBranchName_2_3">
          <a:extLst>
            <a:ext uri="{FF2B5EF4-FFF2-40B4-BE49-F238E27FC236}">
              <a16:creationId xmlns:a16="http://schemas.microsoft.com/office/drawing/2014/main" id="{CE738187-CA61-4D18-B4BE-F006561E7385}"/>
            </a:ext>
          </a:extLst>
        </xdr:cNvPr>
        <xdr:cNvSpPr txBox="1"/>
      </xdr:nvSpPr>
      <xdr:spPr>
        <a:xfrm>
          <a:off x="3671697" y="6000607"/>
          <a:ext cx="781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Build 5 Star Hotel</a:t>
          </a:r>
        </a:p>
      </xdr:txBody>
    </xdr:sp>
    <xdr:clientData/>
  </xdr:oneCellAnchor>
  <xdr:twoCellAnchor editAs="oneCell">
    <xdr:from>
      <xdr:col>4</xdr:col>
      <xdr:colOff>127</xdr:colOff>
      <xdr:row>35</xdr:row>
      <xdr:rowOff>90170</xdr:rowOff>
    </xdr:from>
    <xdr:to>
      <xdr:col>4</xdr:col>
      <xdr:colOff>190627</xdr:colOff>
      <xdr:row>36</xdr:row>
      <xdr:rowOff>90170</xdr:rowOff>
    </xdr:to>
    <xdr:sp macro="_xll.PtreeEvent_ObjectClick" textlink="">
      <xdr:nvSpPr>
        <xdr:cNvPr id="32" name="PTObj_DNode_2_5">
          <a:extLst>
            <a:ext uri="{FF2B5EF4-FFF2-40B4-BE49-F238E27FC236}">
              <a16:creationId xmlns:a16="http://schemas.microsoft.com/office/drawing/2014/main" id="{6EDDA33A-CA8A-41D2-ADBC-EEE28BF49A22}"/>
            </a:ext>
          </a:extLst>
        </xdr:cNvPr>
        <xdr:cNvSpPr/>
      </xdr:nvSpPr>
      <xdr:spPr>
        <a:xfrm>
          <a:off x="6648577" y="599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35</xdr:row>
      <xdr:rowOff>95107</xdr:rowOff>
    </xdr:from>
    <xdr:ext cx="409919" cy="180627"/>
    <xdr:sp macro="_xll.PtreeEvent_ObjectClick" textlink="">
      <xdr:nvSpPr>
        <xdr:cNvPr id="35" name="PTObj_DBranchName_2_5">
          <a:extLst>
            <a:ext uri="{FF2B5EF4-FFF2-40B4-BE49-F238E27FC236}">
              <a16:creationId xmlns:a16="http://schemas.microsoft.com/office/drawing/2014/main" id="{6DC0F21C-C1AD-4467-AD7D-86F9E0992091}"/>
            </a:ext>
          </a:extLst>
        </xdr:cNvPr>
        <xdr:cNvSpPr txBox="1"/>
      </xdr:nvSpPr>
      <xdr:spPr>
        <a:xfrm>
          <a:off x="5395722" y="6000607"/>
          <a:ext cx="4099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5</xdr:col>
      <xdr:colOff>127</xdr:colOff>
      <xdr:row>33</xdr:row>
      <xdr:rowOff>90170</xdr:rowOff>
    </xdr:from>
    <xdr:to>
      <xdr:col>5</xdr:col>
      <xdr:colOff>190627</xdr:colOff>
      <xdr:row>34</xdr:row>
      <xdr:rowOff>90170</xdr:rowOff>
    </xdr:to>
    <xdr:sp macro="_xll.PtreeEvent_ObjectClick" textlink="">
      <xdr:nvSpPr>
        <xdr:cNvPr id="36" name="PTObj_DNode_2_7">
          <a:extLst>
            <a:ext uri="{FF2B5EF4-FFF2-40B4-BE49-F238E27FC236}">
              <a16:creationId xmlns:a16="http://schemas.microsoft.com/office/drawing/2014/main" id="{E078A5FE-B596-4CD2-97AF-EC5E81A55451}"/>
            </a:ext>
          </a:extLst>
        </xdr:cNvPr>
        <xdr:cNvSpPr/>
      </xdr:nvSpPr>
      <xdr:spPr>
        <a:xfrm rot="-5400000">
          <a:off x="7763002" y="599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33</xdr:row>
      <xdr:rowOff>95107</xdr:rowOff>
    </xdr:from>
    <xdr:ext cx="371640" cy="180627"/>
    <xdr:sp macro="_xll.PtreeEvent_ObjectClick" textlink="">
      <xdr:nvSpPr>
        <xdr:cNvPr id="39" name="PTObj_DBranchName_2_7">
          <a:extLst>
            <a:ext uri="{FF2B5EF4-FFF2-40B4-BE49-F238E27FC236}">
              <a16:creationId xmlns:a16="http://schemas.microsoft.com/office/drawing/2014/main" id="{C9927A09-05FE-4EBE-B8CE-E8FB2BDBFA55}"/>
            </a:ext>
          </a:extLst>
        </xdr:cNvPr>
        <xdr:cNvSpPr txBox="1"/>
      </xdr:nvSpPr>
      <xdr:spPr>
        <a:xfrm>
          <a:off x="6929247" y="6000607"/>
          <a:ext cx="3716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Growth</a:t>
          </a:r>
        </a:p>
      </xdr:txBody>
    </xdr:sp>
    <xdr:clientData/>
  </xdr:oneCellAnchor>
  <xdr:twoCellAnchor editAs="oneCell">
    <xdr:from>
      <xdr:col>5</xdr:col>
      <xdr:colOff>127</xdr:colOff>
      <xdr:row>37</xdr:row>
      <xdr:rowOff>90170</xdr:rowOff>
    </xdr:from>
    <xdr:to>
      <xdr:col>5</xdr:col>
      <xdr:colOff>190627</xdr:colOff>
      <xdr:row>38</xdr:row>
      <xdr:rowOff>90170</xdr:rowOff>
    </xdr:to>
    <xdr:sp macro="_xll.PtreeEvent_ObjectClick" textlink="">
      <xdr:nvSpPr>
        <xdr:cNvPr id="40" name="PTObj_DNode_2_8">
          <a:extLst>
            <a:ext uri="{FF2B5EF4-FFF2-40B4-BE49-F238E27FC236}">
              <a16:creationId xmlns:a16="http://schemas.microsoft.com/office/drawing/2014/main" id="{AA80A150-6A01-4A3E-96F5-3AB8126FEE6A}"/>
            </a:ext>
          </a:extLst>
        </xdr:cNvPr>
        <xdr:cNvSpPr/>
      </xdr:nvSpPr>
      <xdr:spPr>
        <a:xfrm rot="-5400000">
          <a:off x="8039227" y="675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37</xdr:row>
      <xdr:rowOff>95107</xdr:rowOff>
    </xdr:from>
    <xdr:ext cx="364972" cy="180627"/>
    <xdr:sp macro="_xll.PtreeEvent_ObjectClick" textlink="">
      <xdr:nvSpPr>
        <xdr:cNvPr id="43" name="PTObj_DBranchName_2_8">
          <a:extLst>
            <a:ext uri="{FF2B5EF4-FFF2-40B4-BE49-F238E27FC236}">
              <a16:creationId xmlns:a16="http://schemas.microsoft.com/office/drawing/2014/main" id="{C2931ECB-0849-4B67-942E-3201716CE080}"/>
            </a:ext>
          </a:extLst>
        </xdr:cNvPr>
        <xdr:cNvSpPr txBox="1"/>
      </xdr:nvSpPr>
      <xdr:spPr>
        <a:xfrm>
          <a:off x="6929247" y="6762607"/>
          <a:ext cx="3649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Decline</a:t>
          </a:r>
        </a:p>
      </xdr:txBody>
    </xdr:sp>
    <xdr:clientData/>
  </xdr:oneCellAnchor>
  <xdr:twoCellAnchor editAs="oneCell">
    <xdr:from>
      <xdr:col>4</xdr:col>
      <xdr:colOff>127</xdr:colOff>
      <xdr:row>43</xdr:row>
      <xdr:rowOff>90170</xdr:rowOff>
    </xdr:from>
    <xdr:to>
      <xdr:col>4</xdr:col>
      <xdr:colOff>190627</xdr:colOff>
      <xdr:row>44</xdr:row>
      <xdr:rowOff>90170</xdr:rowOff>
    </xdr:to>
    <xdr:sp macro="_xll.PtreeEvent_ObjectClick" textlink="">
      <xdr:nvSpPr>
        <xdr:cNvPr id="44" name="PTObj_DNode_2_6">
          <a:extLst>
            <a:ext uri="{FF2B5EF4-FFF2-40B4-BE49-F238E27FC236}">
              <a16:creationId xmlns:a16="http://schemas.microsoft.com/office/drawing/2014/main" id="{F950F4FF-8FAE-4C48-B09F-7FCB87547C6A}"/>
            </a:ext>
          </a:extLst>
        </xdr:cNvPr>
        <xdr:cNvSpPr/>
      </xdr:nvSpPr>
      <xdr:spPr>
        <a:xfrm>
          <a:off x="6648577" y="7519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43</xdr:row>
      <xdr:rowOff>95107</xdr:rowOff>
    </xdr:from>
    <xdr:ext cx="315535" cy="180627"/>
    <xdr:sp macro="_xll.PtreeEvent_ObjectClick" textlink="">
      <xdr:nvSpPr>
        <xdr:cNvPr id="47" name="PTObj_DBranchName_2_6">
          <a:extLst>
            <a:ext uri="{FF2B5EF4-FFF2-40B4-BE49-F238E27FC236}">
              <a16:creationId xmlns:a16="http://schemas.microsoft.com/office/drawing/2014/main" id="{3A0A36E1-A4D8-48FC-9FC8-6D07ACD913DE}"/>
            </a:ext>
          </a:extLst>
        </xdr:cNvPr>
        <xdr:cNvSpPr txBox="1"/>
      </xdr:nvSpPr>
      <xdr:spPr>
        <a:xfrm>
          <a:off x="5395722" y="7524607"/>
          <a:ext cx="31553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5</xdr:col>
      <xdr:colOff>127</xdr:colOff>
      <xdr:row>41</xdr:row>
      <xdr:rowOff>90170</xdr:rowOff>
    </xdr:from>
    <xdr:to>
      <xdr:col>5</xdr:col>
      <xdr:colOff>190627</xdr:colOff>
      <xdr:row>42</xdr:row>
      <xdr:rowOff>90170</xdr:rowOff>
    </xdr:to>
    <xdr:sp macro="_xll.PtreeEvent_ObjectClick" textlink="">
      <xdr:nvSpPr>
        <xdr:cNvPr id="48" name="PTObj_DNode_2_9">
          <a:extLst>
            <a:ext uri="{FF2B5EF4-FFF2-40B4-BE49-F238E27FC236}">
              <a16:creationId xmlns:a16="http://schemas.microsoft.com/office/drawing/2014/main" id="{747D7F47-1A52-4507-8A13-056564FB8F66}"/>
            </a:ext>
          </a:extLst>
        </xdr:cNvPr>
        <xdr:cNvSpPr/>
      </xdr:nvSpPr>
      <xdr:spPr>
        <a:xfrm rot="-5400000">
          <a:off x="8182102" y="751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41</xdr:row>
      <xdr:rowOff>95107</xdr:rowOff>
    </xdr:from>
    <xdr:ext cx="588303" cy="180627"/>
    <xdr:sp macro="_xll.PtreeEvent_ObjectClick" textlink="">
      <xdr:nvSpPr>
        <xdr:cNvPr id="51" name="PTObj_DBranchName_2_9">
          <a:extLst>
            <a:ext uri="{FF2B5EF4-FFF2-40B4-BE49-F238E27FC236}">
              <a16:creationId xmlns:a16="http://schemas.microsoft.com/office/drawing/2014/main" id="{16C8C379-C578-42B1-9B70-4601EFBE2421}"/>
            </a:ext>
          </a:extLst>
        </xdr:cNvPr>
        <xdr:cNvSpPr txBox="1"/>
      </xdr:nvSpPr>
      <xdr:spPr>
        <a:xfrm>
          <a:off x="6929247" y="7524607"/>
          <a:ext cx="58830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5</xdr:col>
      <xdr:colOff>127</xdr:colOff>
      <xdr:row>45</xdr:row>
      <xdr:rowOff>90170</xdr:rowOff>
    </xdr:from>
    <xdr:to>
      <xdr:col>5</xdr:col>
      <xdr:colOff>190627</xdr:colOff>
      <xdr:row>46</xdr:row>
      <xdr:rowOff>90170</xdr:rowOff>
    </xdr:to>
    <xdr:sp macro="_xll.PtreeEvent_ObjectClick" textlink="">
      <xdr:nvSpPr>
        <xdr:cNvPr id="52" name="PTObj_DNode_2_10">
          <a:extLst>
            <a:ext uri="{FF2B5EF4-FFF2-40B4-BE49-F238E27FC236}">
              <a16:creationId xmlns:a16="http://schemas.microsoft.com/office/drawing/2014/main" id="{54121765-B36F-41DD-A397-32A1163755D1}"/>
            </a:ext>
          </a:extLst>
        </xdr:cNvPr>
        <xdr:cNvSpPr/>
      </xdr:nvSpPr>
      <xdr:spPr>
        <a:xfrm rot="-5400000">
          <a:off x="8182102" y="828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45</xdr:row>
      <xdr:rowOff>95107</xdr:rowOff>
    </xdr:from>
    <xdr:ext cx="731034" cy="180627"/>
    <xdr:sp macro="_xll.PtreeEvent_ObjectClick" textlink="">
      <xdr:nvSpPr>
        <xdr:cNvPr id="55" name="PTObj_DBranchName_2_10">
          <a:extLst>
            <a:ext uri="{FF2B5EF4-FFF2-40B4-BE49-F238E27FC236}">
              <a16:creationId xmlns:a16="http://schemas.microsoft.com/office/drawing/2014/main" id="{17CE3143-1B0A-4A07-9229-7B21E6FDE188}"/>
            </a:ext>
          </a:extLst>
        </xdr:cNvPr>
        <xdr:cNvSpPr txBox="1"/>
      </xdr:nvSpPr>
      <xdr:spPr>
        <a:xfrm>
          <a:off x="6929247" y="8286607"/>
          <a:ext cx="7310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5</xdr:col>
      <xdr:colOff>127</xdr:colOff>
      <xdr:row>53</xdr:row>
      <xdr:rowOff>90170</xdr:rowOff>
    </xdr:from>
    <xdr:to>
      <xdr:col>5</xdr:col>
      <xdr:colOff>190627</xdr:colOff>
      <xdr:row>54</xdr:row>
      <xdr:rowOff>90170</xdr:rowOff>
    </xdr:to>
    <xdr:sp macro="_xll.PtreeEvent_ObjectClick" textlink="">
      <xdr:nvSpPr>
        <xdr:cNvPr id="60" name="PTObj_DNode_2_11">
          <a:extLst>
            <a:ext uri="{FF2B5EF4-FFF2-40B4-BE49-F238E27FC236}">
              <a16:creationId xmlns:a16="http://schemas.microsoft.com/office/drawing/2014/main" id="{9E72AEB4-44A7-4986-B54E-5478176E35DC}"/>
            </a:ext>
          </a:extLst>
        </xdr:cNvPr>
        <xdr:cNvSpPr/>
      </xdr:nvSpPr>
      <xdr:spPr>
        <a:xfrm>
          <a:off x="8382127" y="8662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53</xdr:row>
      <xdr:rowOff>95107</xdr:rowOff>
    </xdr:from>
    <xdr:ext cx="897425" cy="180627"/>
    <xdr:sp macro="_xll.PtreeEvent_ObjectClick" textlink="">
      <xdr:nvSpPr>
        <xdr:cNvPr id="63" name="PTObj_DBranchName_2_11">
          <a:extLst>
            <a:ext uri="{FF2B5EF4-FFF2-40B4-BE49-F238E27FC236}">
              <a16:creationId xmlns:a16="http://schemas.microsoft.com/office/drawing/2014/main" id="{285A7929-BDE2-4D2F-9F6F-56C3366D7DFB}"/>
            </a:ext>
          </a:extLst>
        </xdr:cNvPr>
        <xdr:cNvSpPr txBox="1"/>
      </xdr:nvSpPr>
      <xdr:spPr>
        <a:xfrm>
          <a:off x="6929247" y="8667607"/>
          <a:ext cx="8974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Build Office Building</a:t>
          </a:r>
        </a:p>
      </xdr:txBody>
    </xdr:sp>
    <xdr:clientData/>
  </xdr:oneCellAnchor>
  <xdr:twoCellAnchor editAs="oneCell">
    <xdr:from>
      <xdr:col>6</xdr:col>
      <xdr:colOff>127</xdr:colOff>
      <xdr:row>49</xdr:row>
      <xdr:rowOff>90170</xdr:rowOff>
    </xdr:from>
    <xdr:to>
      <xdr:col>6</xdr:col>
      <xdr:colOff>190627</xdr:colOff>
      <xdr:row>50</xdr:row>
      <xdr:rowOff>90170</xdr:rowOff>
    </xdr:to>
    <xdr:sp macro="_xll.PtreeEvent_ObjectClick" textlink="">
      <xdr:nvSpPr>
        <xdr:cNvPr id="72" name="PTObj_DNode_2_12">
          <a:extLst>
            <a:ext uri="{FF2B5EF4-FFF2-40B4-BE49-F238E27FC236}">
              <a16:creationId xmlns:a16="http://schemas.microsoft.com/office/drawing/2014/main" id="{429C8A7D-BDB6-4945-ABAD-F285EAA3F05C}"/>
            </a:ext>
          </a:extLst>
        </xdr:cNvPr>
        <xdr:cNvSpPr/>
      </xdr:nvSpPr>
      <xdr:spPr>
        <a:xfrm>
          <a:off x="9925177" y="8662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49</xdr:row>
      <xdr:rowOff>95107</xdr:rowOff>
    </xdr:from>
    <xdr:ext cx="409919" cy="180627"/>
    <xdr:sp macro="_xll.PtreeEvent_ObjectClick" textlink="">
      <xdr:nvSpPr>
        <xdr:cNvPr id="75" name="PTObj_DBranchName_2_12">
          <a:extLst>
            <a:ext uri="{FF2B5EF4-FFF2-40B4-BE49-F238E27FC236}">
              <a16:creationId xmlns:a16="http://schemas.microsoft.com/office/drawing/2014/main" id="{A059932F-565D-4923-8C2B-CA5C9D0FDC5A}"/>
            </a:ext>
          </a:extLst>
        </xdr:cNvPr>
        <xdr:cNvSpPr txBox="1"/>
      </xdr:nvSpPr>
      <xdr:spPr>
        <a:xfrm>
          <a:off x="8672322" y="8667607"/>
          <a:ext cx="4099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7</xdr:col>
      <xdr:colOff>127</xdr:colOff>
      <xdr:row>47</xdr:row>
      <xdr:rowOff>90170</xdr:rowOff>
    </xdr:from>
    <xdr:to>
      <xdr:col>7</xdr:col>
      <xdr:colOff>190627</xdr:colOff>
      <xdr:row>48</xdr:row>
      <xdr:rowOff>90170</xdr:rowOff>
    </xdr:to>
    <xdr:sp macro="_xll.PtreeEvent_ObjectClick" textlink="">
      <xdr:nvSpPr>
        <xdr:cNvPr id="76" name="PTObj_DNode_2_14">
          <a:extLst>
            <a:ext uri="{FF2B5EF4-FFF2-40B4-BE49-F238E27FC236}">
              <a16:creationId xmlns:a16="http://schemas.microsoft.com/office/drawing/2014/main" id="{80982CE2-7AEE-47F6-B120-DB016B970FCF}"/>
            </a:ext>
          </a:extLst>
        </xdr:cNvPr>
        <xdr:cNvSpPr/>
      </xdr:nvSpPr>
      <xdr:spPr>
        <a:xfrm rot="-5400000">
          <a:off x="11039602" y="866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47</xdr:row>
      <xdr:rowOff>95107</xdr:rowOff>
    </xdr:from>
    <xdr:ext cx="371640" cy="180627"/>
    <xdr:sp macro="_xll.PtreeEvent_ObjectClick" textlink="">
      <xdr:nvSpPr>
        <xdr:cNvPr id="79" name="PTObj_DBranchName_2_14">
          <a:extLst>
            <a:ext uri="{FF2B5EF4-FFF2-40B4-BE49-F238E27FC236}">
              <a16:creationId xmlns:a16="http://schemas.microsoft.com/office/drawing/2014/main" id="{A06E7F72-B71C-4C1A-B7C7-44780CAC3EFA}"/>
            </a:ext>
          </a:extLst>
        </xdr:cNvPr>
        <xdr:cNvSpPr txBox="1"/>
      </xdr:nvSpPr>
      <xdr:spPr>
        <a:xfrm>
          <a:off x="10205847" y="8667607"/>
          <a:ext cx="3716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Growth</a:t>
          </a:r>
        </a:p>
      </xdr:txBody>
    </xdr:sp>
    <xdr:clientData/>
  </xdr:oneCellAnchor>
  <xdr:twoCellAnchor editAs="oneCell">
    <xdr:from>
      <xdr:col>7</xdr:col>
      <xdr:colOff>127</xdr:colOff>
      <xdr:row>51</xdr:row>
      <xdr:rowOff>90170</xdr:rowOff>
    </xdr:from>
    <xdr:to>
      <xdr:col>7</xdr:col>
      <xdr:colOff>190627</xdr:colOff>
      <xdr:row>52</xdr:row>
      <xdr:rowOff>90170</xdr:rowOff>
    </xdr:to>
    <xdr:sp macro="_xll.PtreeEvent_ObjectClick" textlink="">
      <xdr:nvSpPr>
        <xdr:cNvPr id="80" name="PTObj_DNode_2_15">
          <a:extLst>
            <a:ext uri="{FF2B5EF4-FFF2-40B4-BE49-F238E27FC236}">
              <a16:creationId xmlns:a16="http://schemas.microsoft.com/office/drawing/2014/main" id="{28785FAD-9F73-4370-B20F-4640E98359C8}"/>
            </a:ext>
          </a:extLst>
        </xdr:cNvPr>
        <xdr:cNvSpPr/>
      </xdr:nvSpPr>
      <xdr:spPr>
        <a:xfrm rot="-5400000">
          <a:off x="11315827" y="942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51</xdr:row>
      <xdr:rowOff>95107</xdr:rowOff>
    </xdr:from>
    <xdr:ext cx="364972" cy="180627"/>
    <xdr:sp macro="_xll.PtreeEvent_ObjectClick" textlink="">
      <xdr:nvSpPr>
        <xdr:cNvPr id="83" name="PTObj_DBranchName_2_15">
          <a:extLst>
            <a:ext uri="{FF2B5EF4-FFF2-40B4-BE49-F238E27FC236}">
              <a16:creationId xmlns:a16="http://schemas.microsoft.com/office/drawing/2014/main" id="{678285C8-E8AB-4309-8486-E539B5F92270}"/>
            </a:ext>
          </a:extLst>
        </xdr:cNvPr>
        <xdr:cNvSpPr txBox="1"/>
      </xdr:nvSpPr>
      <xdr:spPr>
        <a:xfrm>
          <a:off x="10205847" y="9429607"/>
          <a:ext cx="3649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Decline</a:t>
          </a:r>
        </a:p>
      </xdr:txBody>
    </xdr:sp>
    <xdr:clientData/>
  </xdr:oneCellAnchor>
  <xdr:twoCellAnchor editAs="oneCell">
    <xdr:from>
      <xdr:col>6</xdr:col>
      <xdr:colOff>127</xdr:colOff>
      <xdr:row>57</xdr:row>
      <xdr:rowOff>90170</xdr:rowOff>
    </xdr:from>
    <xdr:to>
      <xdr:col>6</xdr:col>
      <xdr:colOff>190627</xdr:colOff>
      <xdr:row>58</xdr:row>
      <xdr:rowOff>90170</xdr:rowOff>
    </xdr:to>
    <xdr:sp macro="_xll.PtreeEvent_ObjectClick" textlink="">
      <xdr:nvSpPr>
        <xdr:cNvPr id="84" name="PTObj_DNode_2_13">
          <a:extLst>
            <a:ext uri="{FF2B5EF4-FFF2-40B4-BE49-F238E27FC236}">
              <a16:creationId xmlns:a16="http://schemas.microsoft.com/office/drawing/2014/main" id="{31549714-8512-4F14-AC88-31677F8D26D9}"/>
            </a:ext>
          </a:extLst>
        </xdr:cNvPr>
        <xdr:cNvSpPr/>
      </xdr:nvSpPr>
      <xdr:spPr>
        <a:xfrm>
          <a:off x="9925177" y="10186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57</xdr:row>
      <xdr:rowOff>95107</xdr:rowOff>
    </xdr:from>
    <xdr:ext cx="315535" cy="180627"/>
    <xdr:sp macro="_xll.PtreeEvent_ObjectClick" textlink="">
      <xdr:nvSpPr>
        <xdr:cNvPr id="87" name="PTObj_DBranchName_2_13">
          <a:extLst>
            <a:ext uri="{FF2B5EF4-FFF2-40B4-BE49-F238E27FC236}">
              <a16:creationId xmlns:a16="http://schemas.microsoft.com/office/drawing/2014/main" id="{9993ABB1-B46F-45E3-A2CC-A2B92090EB03}"/>
            </a:ext>
          </a:extLst>
        </xdr:cNvPr>
        <xdr:cNvSpPr txBox="1"/>
      </xdr:nvSpPr>
      <xdr:spPr>
        <a:xfrm>
          <a:off x="8672322" y="101916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55</xdr:row>
      <xdr:rowOff>90170</xdr:rowOff>
    </xdr:from>
    <xdr:to>
      <xdr:col>7</xdr:col>
      <xdr:colOff>190627</xdr:colOff>
      <xdr:row>56</xdr:row>
      <xdr:rowOff>90170</xdr:rowOff>
    </xdr:to>
    <xdr:sp macro="_xll.PtreeEvent_ObjectClick" textlink="">
      <xdr:nvSpPr>
        <xdr:cNvPr id="88" name="PTObj_DNode_2_16">
          <a:extLst>
            <a:ext uri="{FF2B5EF4-FFF2-40B4-BE49-F238E27FC236}">
              <a16:creationId xmlns:a16="http://schemas.microsoft.com/office/drawing/2014/main" id="{6B0288E6-BDFD-4ABE-BE2C-3F0BE68782F8}"/>
            </a:ext>
          </a:extLst>
        </xdr:cNvPr>
        <xdr:cNvSpPr/>
      </xdr:nvSpPr>
      <xdr:spPr>
        <a:xfrm rot="-5400000">
          <a:off x="11458702" y="1018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55</xdr:row>
      <xdr:rowOff>95107</xdr:rowOff>
    </xdr:from>
    <xdr:ext cx="588303" cy="180627"/>
    <xdr:sp macro="_xll.PtreeEvent_ObjectClick" textlink="">
      <xdr:nvSpPr>
        <xdr:cNvPr id="91" name="PTObj_DBranchName_2_16">
          <a:extLst>
            <a:ext uri="{FF2B5EF4-FFF2-40B4-BE49-F238E27FC236}">
              <a16:creationId xmlns:a16="http://schemas.microsoft.com/office/drawing/2014/main" id="{889F25E4-B2AB-41F9-B2FD-9074B90341DF}"/>
            </a:ext>
          </a:extLst>
        </xdr:cNvPr>
        <xdr:cNvSpPr txBox="1"/>
      </xdr:nvSpPr>
      <xdr:spPr>
        <a:xfrm>
          <a:off x="10205847" y="10191607"/>
          <a:ext cx="58830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7</xdr:col>
      <xdr:colOff>127</xdr:colOff>
      <xdr:row>59</xdr:row>
      <xdr:rowOff>90170</xdr:rowOff>
    </xdr:from>
    <xdr:to>
      <xdr:col>7</xdr:col>
      <xdr:colOff>190627</xdr:colOff>
      <xdr:row>60</xdr:row>
      <xdr:rowOff>90170</xdr:rowOff>
    </xdr:to>
    <xdr:sp macro="_xll.PtreeEvent_ObjectClick" textlink="">
      <xdr:nvSpPr>
        <xdr:cNvPr id="92" name="PTObj_DNode_2_17">
          <a:extLst>
            <a:ext uri="{FF2B5EF4-FFF2-40B4-BE49-F238E27FC236}">
              <a16:creationId xmlns:a16="http://schemas.microsoft.com/office/drawing/2014/main" id="{79022125-C1F4-451C-87D4-86330F4241FA}"/>
            </a:ext>
          </a:extLst>
        </xdr:cNvPr>
        <xdr:cNvSpPr/>
      </xdr:nvSpPr>
      <xdr:spPr>
        <a:xfrm rot="-5400000">
          <a:off x="11458702" y="1094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59</xdr:row>
      <xdr:rowOff>95107</xdr:rowOff>
    </xdr:from>
    <xdr:ext cx="731034" cy="180627"/>
    <xdr:sp macro="_xll.PtreeEvent_ObjectClick" textlink="">
      <xdr:nvSpPr>
        <xdr:cNvPr id="95" name="PTObj_DBranchName_2_17">
          <a:extLst>
            <a:ext uri="{FF2B5EF4-FFF2-40B4-BE49-F238E27FC236}">
              <a16:creationId xmlns:a16="http://schemas.microsoft.com/office/drawing/2014/main" id="{BD245EC0-D42F-4D26-963F-7C749A3430E3}"/>
            </a:ext>
          </a:extLst>
        </xdr:cNvPr>
        <xdr:cNvSpPr txBox="1"/>
      </xdr:nvSpPr>
      <xdr:spPr>
        <a:xfrm>
          <a:off x="10205847" y="10953607"/>
          <a:ext cx="7310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3</xdr:col>
      <xdr:colOff>127</xdr:colOff>
      <xdr:row>67</xdr:row>
      <xdr:rowOff>90170</xdr:rowOff>
    </xdr:from>
    <xdr:to>
      <xdr:col>3</xdr:col>
      <xdr:colOff>190627</xdr:colOff>
      <xdr:row>68</xdr:row>
      <xdr:rowOff>90170</xdr:rowOff>
    </xdr:to>
    <xdr:sp macro="_xll.PtreeEvent_ObjectClick" textlink="">
      <xdr:nvSpPr>
        <xdr:cNvPr id="100" name="PTObj_DNode_2_4">
          <a:extLst>
            <a:ext uri="{FF2B5EF4-FFF2-40B4-BE49-F238E27FC236}">
              <a16:creationId xmlns:a16="http://schemas.microsoft.com/office/drawing/2014/main" id="{FF0EDDCE-80D1-4AD7-BE9C-020E4D42C50E}"/>
            </a:ext>
          </a:extLst>
        </xdr:cNvPr>
        <xdr:cNvSpPr/>
      </xdr:nvSpPr>
      <xdr:spPr>
        <a:xfrm>
          <a:off x="5115052" y="12472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67</xdr:row>
      <xdr:rowOff>95107</xdr:rowOff>
    </xdr:from>
    <xdr:ext cx="883639" cy="180627"/>
    <xdr:sp macro="_xll.PtreeEvent_ObjectClick" textlink="">
      <xdr:nvSpPr>
        <xdr:cNvPr id="103" name="PTObj_DBranchName_2_4">
          <a:extLst>
            <a:ext uri="{FF2B5EF4-FFF2-40B4-BE49-F238E27FC236}">
              <a16:creationId xmlns:a16="http://schemas.microsoft.com/office/drawing/2014/main" id="{FE38D0A1-C4F2-4679-9BE3-AE54C1A709D8}"/>
            </a:ext>
          </a:extLst>
        </xdr:cNvPr>
        <xdr:cNvSpPr txBox="1"/>
      </xdr:nvSpPr>
      <xdr:spPr>
        <a:xfrm>
          <a:off x="3671697" y="12477607"/>
          <a:ext cx="88363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Build office Building</a:t>
          </a:r>
        </a:p>
      </xdr:txBody>
    </xdr:sp>
    <xdr:clientData/>
  </xdr:oneCellAnchor>
  <xdr:twoCellAnchor editAs="oneCell">
    <xdr:from>
      <xdr:col>4</xdr:col>
      <xdr:colOff>127</xdr:colOff>
      <xdr:row>63</xdr:row>
      <xdr:rowOff>90170</xdr:rowOff>
    </xdr:from>
    <xdr:to>
      <xdr:col>4</xdr:col>
      <xdr:colOff>190627</xdr:colOff>
      <xdr:row>64</xdr:row>
      <xdr:rowOff>90170</xdr:rowOff>
    </xdr:to>
    <xdr:sp macro="_xll.PtreeEvent_ObjectClick" textlink="">
      <xdr:nvSpPr>
        <xdr:cNvPr id="104" name="PTObj_DNode_2_18">
          <a:extLst>
            <a:ext uri="{FF2B5EF4-FFF2-40B4-BE49-F238E27FC236}">
              <a16:creationId xmlns:a16="http://schemas.microsoft.com/office/drawing/2014/main" id="{71B9C6AC-01AF-410A-BD01-22B96D1F0F2F}"/>
            </a:ext>
          </a:extLst>
        </xdr:cNvPr>
        <xdr:cNvSpPr/>
      </xdr:nvSpPr>
      <xdr:spPr>
        <a:xfrm>
          <a:off x="6648577" y="1171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63</xdr:row>
      <xdr:rowOff>95107</xdr:rowOff>
    </xdr:from>
    <xdr:ext cx="409919" cy="180627"/>
    <xdr:sp macro="_xll.PtreeEvent_ObjectClick" textlink="">
      <xdr:nvSpPr>
        <xdr:cNvPr id="107" name="PTObj_DBranchName_2_18">
          <a:extLst>
            <a:ext uri="{FF2B5EF4-FFF2-40B4-BE49-F238E27FC236}">
              <a16:creationId xmlns:a16="http://schemas.microsoft.com/office/drawing/2014/main" id="{74955C1F-DAD2-47A3-8034-4D43030201D0}"/>
            </a:ext>
          </a:extLst>
        </xdr:cNvPr>
        <xdr:cNvSpPr txBox="1"/>
      </xdr:nvSpPr>
      <xdr:spPr>
        <a:xfrm>
          <a:off x="5395722" y="11715607"/>
          <a:ext cx="4099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5</xdr:col>
      <xdr:colOff>127</xdr:colOff>
      <xdr:row>61</xdr:row>
      <xdr:rowOff>90170</xdr:rowOff>
    </xdr:from>
    <xdr:to>
      <xdr:col>5</xdr:col>
      <xdr:colOff>190627</xdr:colOff>
      <xdr:row>62</xdr:row>
      <xdr:rowOff>90170</xdr:rowOff>
    </xdr:to>
    <xdr:sp macro="_xll.PtreeEvent_ObjectClick" textlink="">
      <xdr:nvSpPr>
        <xdr:cNvPr id="108" name="PTObj_DNode_2_19">
          <a:extLst>
            <a:ext uri="{FF2B5EF4-FFF2-40B4-BE49-F238E27FC236}">
              <a16:creationId xmlns:a16="http://schemas.microsoft.com/office/drawing/2014/main" id="{B3B9AEB2-AFD1-4A39-A75C-812A0431CC86}"/>
            </a:ext>
          </a:extLst>
        </xdr:cNvPr>
        <xdr:cNvSpPr/>
      </xdr:nvSpPr>
      <xdr:spPr>
        <a:xfrm rot="-5400000">
          <a:off x="8391652" y="1132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61</xdr:row>
      <xdr:rowOff>95107</xdr:rowOff>
    </xdr:from>
    <xdr:ext cx="371640" cy="180627"/>
    <xdr:sp macro="_xll.PtreeEvent_ObjectClick" textlink="">
      <xdr:nvSpPr>
        <xdr:cNvPr id="111" name="PTObj_DBranchName_2_19">
          <a:extLst>
            <a:ext uri="{FF2B5EF4-FFF2-40B4-BE49-F238E27FC236}">
              <a16:creationId xmlns:a16="http://schemas.microsoft.com/office/drawing/2014/main" id="{583D0733-CE85-4D45-BC7E-8A5EEE0F5A13}"/>
            </a:ext>
          </a:extLst>
        </xdr:cNvPr>
        <xdr:cNvSpPr txBox="1"/>
      </xdr:nvSpPr>
      <xdr:spPr>
        <a:xfrm>
          <a:off x="6929247" y="11334607"/>
          <a:ext cx="3716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Growth</a:t>
          </a:r>
        </a:p>
      </xdr:txBody>
    </xdr:sp>
    <xdr:clientData/>
  </xdr:oneCellAnchor>
  <xdr:twoCellAnchor editAs="oneCell">
    <xdr:from>
      <xdr:col>5</xdr:col>
      <xdr:colOff>127</xdr:colOff>
      <xdr:row>65</xdr:row>
      <xdr:rowOff>90170</xdr:rowOff>
    </xdr:from>
    <xdr:to>
      <xdr:col>5</xdr:col>
      <xdr:colOff>190627</xdr:colOff>
      <xdr:row>66</xdr:row>
      <xdr:rowOff>90170</xdr:rowOff>
    </xdr:to>
    <xdr:sp macro="_xll.PtreeEvent_ObjectClick" textlink="">
      <xdr:nvSpPr>
        <xdr:cNvPr id="112" name="PTObj_DNode_2_20">
          <a:extLst>
            <a:ext uri="{FF2B5EF4-FFF2-40B4-BE49-F238E27FC236}">
              <a16:creationId xmlns:a16="http://schemas.microsoft.com/office/drawing/2014/main" id="{9F7DA5E9-3C80-4084-9268-E8DCA41088F3}"/>
            </a:ext>
          </a:extLst>
        </xdr:cNvPr>
        <xdr:cNvSpPr/>
      </xdr:nvSpPr>
      <xdr:spPr>
        <a:xfrm rot="-5400000">
          <a:off x="8391652" y="1209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65</xdr:row>
      <xdr:rowOff>95107</xdr:rowOff>
    </xdr:from>
    <xdr:ext cx="364972" cy="180627"/>
    <xdr:sp macro="_xll.PtreeEvent_ObjectClick" textlink="">
      <xdr:nvSpPr>
        <xdr:cNvPr id="115" name="PTObj_DBranchName_2_20">
          <a:extLst>
            <a:ext uri="{FF2B5EF4-FFF2-40B4-BE49-F238E27FC236}">
              <a16:creationId xmlns:a16="http://schemas.microsoft.com/office/drawing/2014/main" id="{35074481-502F-426F-88D0-05AB357036DC}"/>
            </a:ext>
          </a:extLst>
        </xdr:cNvPr>
        <xdr:cNvSpPr txBox="1"/>
      </xdr:nvSpPr>
      <xdr:spPr>
        <a:xfrm>
          <a:off x="6929247" y="12096607"/>
          <a:ext cx="3649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Decline</a:t>
          </a:r>
        </a:p>
      </xdr:txBody>
    </xdr:sp>
    <xdr:clientData/>
  </xdr:oneCellAnchor>
  <xdr:twoCellAnchor editAs="oneCell">
    <xdr:from>
      <xdr:col>4</xdr:col>
      <xdr:colOff>127</xdr:colOff>
      <xdr:row>71</xdr:row>
      <xdr:rowOff>90170</xdr:rowOff>
    </xdr:from>
    <xdr:to>
      <xdr:col>4</xdr:col>
      <xdr:colOff>190627</xdr:colOff>
      <xdr:row>72</xdr:row>
      <xdr:rowOff>90170</xdr:rowOff>
    </xdr:to>
    <xdr:sp macro="_xll.PtreeEvent_ObjectClick" textlink="">
      <xdr:nvSpPr>
        <xdr:cNvPr id="116" name="PTObj_DNode_2_21">
          <a:extLst>
            <a:ext uri="{FF2B5EF4-FFF2-40B4-BE49-F238E27FC236}">
              <a16:creationId xmlns:a16="http://schemas.microsoft.com/office/drawing/2014/main" id="{BF96A563-8A24-4F6C-9017-383E1C363615}"/>
            </a:ext>
          </a:extLst>
        </xdr:cNvPr>
        <xdr:cNvSpPr/>
      </xdr:nvSpPr>
      <xdr:spPr>
        <a:xfrm>
          <a:off x="6648577" y="13234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71</xdr:row>
      <xdr:rowOff>95106</xdr:rowOff>
    </xdr:from>
    <xdr:ext cx="315535" cy="180627"/>
    <xdr:sp macro="_xll.PtreeEvent_ObjectClick" textlink="">
      <xdr:nvSpPr>
        <xdr:cNvPr id="119" name="PTObj_DBranchName_2_21">
          <a:extLst>
            <a:ext uri="{FF2B5EF4-FFF2-40B4-BE49-F238E27FC236}">
              <a16:creationId xmlns:a16="http://schemas.microsoft.com/office/drawing/2014/main" id="{3B73F3F5-7A36-4606-9609-601BB16F6559}"/>
            </a:ext>
          </a:extLst>
        </xdr:cNvPr>
        <xdr:cNvSpPr txBox="1"/>
      </xdr:nvSpPr>
      <xdr:spPr>
        <a:xfrm>
          <a:off x="5395722" y="132396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5</xdr:col>
      <xdr:colOff>127</xdr:colOff>
      <xdr:row>69</xdr:row>
      <xdr:rowOff>90170</xdr:rowOff>
    </xdr:from>
    <xdr:to>
      <xdr:col>5</xdr:col>
      <xdr:colOff>190627</xdr:colOff>
      <xdr:row>70</xdr:row>
      <xdr:rowOff>90170</xdr:rowOff>
    </xdr:to>
    <xdr:sp macro="_xll.PtreeEvent_ObjectClick" textlink="">
      <xdr:nvSpPr>
        <xdr:cNvPr id="120" name="PTObj_DNode_2_22">
          <a:extLst>
            <a:ext uri="{FF2B5EF4-FFF2-40B4-BE49-F238E27FC236}">
              <a16:creationId xmlns:a16="http://schemas.microsoft.com/office/drawing/2014/main" id="{6C3901BD-B451-4832-82B1-D135FAD5B17E}"/>
            </a:ext>
          </a:extLst>
        </xdr:cNvPr>
        <xdr:cNvSpPr/>
      </xdr:nvSpPr>
      <xdr:spPr>
        <a:xfrm rot="-5400000">
          <a:off x="8391652" y="1285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69</xdr:row>
      <xdr:rowOff>95107</xdr:rowOff>
    </xdr:from>
    <xdr:ext cx="588303" cy="180627"/>
    <xdr:sp macro="_xll.PtreeEvent_ObjectClick" textlink="">
      <xdr:nvSpPr>
        <xdr:cNvPr id="123" name="PTObj_DBranchName_2_22">
          <a:extLst>
            <a:ext uri="{FF2B5EF4-FFF2-40B4-BE49-F238E27FC236}">
              <a16:creationId xmlns:a16="http://schemas.microsoft.com/office/drawing/2014/main" id="{43ED52E5-090F-43E8-B65F-8C955DBC5284}"/>
            </a:ext>
          </a:extLst>
        </xdr:cNvPr>
        <xdr:cNvSpPr txBox="1"/>
      </xdr:nvSpPr>
      <xdr:spPr>
        <a:xfrm>
          <a:off x="6929247" y="12858607"/>
          <a:ext cx="58830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5</xdr:col>
      <xdr:colOff>127</xdr:colOff>
      <xdr:row>73</xdr:row>
      <xdr:rowOff>90170</xdr:rowOff>
    </xdr:from>
    <xdr:to>
      <xdr:col>5</xdr:col>
      <xdr:colOff>190627</xdr:colOff>
      <xdr:row>74</xdr:row>
      <xdr:rowOff>90170</xdr:rowOff>
    </xdr:to>
    <xdr:sp macro="_xll.PtreeEvent_ObjectClick" textlink="">
      <xdr:nvSpPr>
        <xdr:cNvPr id="124" name="PTObj_DNode_2_23">
          <a:extLst>
            <a:ext uri="{FF2B5EF4-FFF2-40B4-BE49-F238E27FC236}">
              <a16:creationId xmlns:a16="http://schemas.microsoft.com/office/drawing/2014/main" id="{84BC0637-7DBB-4D44-A233-21AFC1C98891}"/>
            </a:ext>
          </a:extLst>
        </xdr:cNvPr>
        <xdr:cNvSpPr/>
      </xdr:nvSpPr>
      <xdr:spPr>
        <a:xfrm rot="-5400000">
          <a:off x="8391652" y="1361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73</xdr:row>
      <xdr:rowOff>95106</xdr:rowOff>
    </xdr:from>
    <xdr:ext cx="731033" cy="180627"/>
    <xdr:sp macro="_xll.PtreeEvent_ObjectClick" textlink="">
      <xdr:nvSpPr>
        <xdr:cNvPr id="127" name="PTObj_DBranchName_2_23">
          <a:extLst>
            <a:ext uri="{FF2B5EF4-FFF2-40B4-BE49-F238E27FC236}">
              <a16:creationId xmlns:a16="http://schemas.microsoft.com/office/drawing/2014/main" id="{655A8142-9CCF-4FD1-ABC3-3F7C5A5E438F}"/>
            </a:ext>
          </a:extLst>
        </xdr:cNvPr>
        <xdr:cNvSpPr txBox="1"/>
      </xdr:nvSpPr>
      <xdr:spPr>
        <a:xfrm>
          <a:off x="6929247" y="13620606"/>
          <a:ext cx="7310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3422          ">
          <a:extLst xmlns:a="http://schemas.openxmlformats.org/drawingml/2006/main">
            <a:ext uri="{FF2B5EF4-FFF2-40B4-BE49-F238E27FC236}">
              <a16:creationId xmlns:a16="http://schemas.microsoft.com/office/drawing/2014/main" id="{A7E32C17-3555-40BA-9EA8-FBB72B8882C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3422         ">
          <a:extLst xmlns:a="http://schemas.openxmlformats.org/drawingml/2006/main">
            <a:ext uri="{FF2B5EF4-FFF2-40B4-BE49-F238E27FC236}">
              <a16:creationId xmlns:a16="http://schemas.microsoft.com/office/drawing/2014/main" id="{244FCEC8-5631-4713-9B04-21857E5344F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3422        ">
          <a:extLst xmlns:a="http://schemas.openxmlformats.org/drawingml/2006/main">
            <a:ext uri="{FF2B5EF4-FFF2-40B4-BE49-F238E27FC236}">
              <a16:creationId xmlns:a16="http://schemas.microsoft.com/office/drawing/2014/main" id="{CCFFBFFC-CAEB-48B1-BD85-D5EF0651FC4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3422       ">
          <a:extLst xmlns:a="http://schemas.openxmlformats.org/drawingml/2006/main">
            <a:ext uri="{FF2B5EF4-FFF2-40B4-BE49-F238E27FC236}">
              <a16:creationId xmlns:a16="http://schemas.microsoft.com/office/drawing/2014/main" id="{B94C79F9-61F9-4BEC-ACC8-0F7A4D5FA6C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3422      ">
          <a:extLst xmlns:a="http://schemas.openxmlformats.org/drawingml/2006/main">
            <a:ext uri="{FF2B5EF4-FFF2-40B4-BE49-F238E27FC236}">
              <a16:creationId xmlns:a16="http://schemas.microsoft.com/office/drawing/2014/main" id="{2BEE4BAE-012A-4391-8E33-95BBA55F9D0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377825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8C947-70B8-4738-982F-4A8FAAB5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5</xdr:row>
      <xdr:rowOff>104775</xdr:rowOff>
    </xdr:from>
    <xdr:to>
      <xdr:col>18</xdr:col>
      <xdr:colOff>533400</xdr:colOff>
      <xdr:row>25</xdr:row>
      <xdr:rowOff>145597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757E3897-2D51-4C0E-ABA7-A9521E49D9AE}"/>
            </a:ext>
          </a:extLst>
        </xdr:cNvPr>
        <xdr:cNvSpPr txBox="1">
          <a:spLocks/>
        </xdr:cNvSpPr>
      </xdr:nvSpPr>
      <xdr:spPr>
        <a:xfrm>
          <a:off x="6105525" y="923925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3 parameters</a:t>
          </a: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 we have used in one way sensitivity such as Lease to College, Probability for building 5 star hotel and Probability for building office.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In this graph, all these paramenters on Y-axis and expected values (EMV) on the X-axis.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In this graph, we brings all parametes together and comapre it with another.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Lease to college is very influencial parameter and build office building is very less influential parameter in terms of expected value.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3647          ">
          <a:extLst xmlns:a="http://schemas.openxmlformats.org/drawingml/2006/main">
            <a:ext uri="{FF2B5EF4-FFF2-40B4-BE49-F238E27FC236}">
              <a16:creationId xmlns:a16="http://schemas.microsoft.com/office/drawing/2014/main" id="{54C3C412-3C43-43A3-A2BA-CD135364E4C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3647         ">
          <a:extLst xmlns:a="http://schemas.openxmlformats.org/drawingml/2006/main">
            <a:ext uri="{FF2B5EF4-FFF2-40B4-BE49-F238E27FC236}">
              <a16:creationId xmlns:a16="http://schemas.microsoft.com/office/drawing/2014/main" id="{6C5B1CAB-132A-48C6-ABFC-3B0F2201E8E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3647        ">
          <a:extLst xmlns:a="http://schemas.openxmlformats.org/drawingml/2006/main">
            <a:ext uri="{FF2B5EF4-FFF2-40B4-BE49-F238E27FC236}">
              <a16:creationId xmlns:a16="http://schemas.microsoft.com/office/drawing/2014/main" id="{9107093C-BD82-4D79-A7A6-3A3414B5FEB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3647       ">
          <a:extLst xmlns:a="http://schemas.openxmlformats.org/drawingml/2006/main">
            <a:ext uri="{FF2B5EF4-FFF2-40B4-BE49-F238E27FC236}">
              <a16:creationId xmlns:a16="http://schemas.microsoft.com/office/drawing/2014/main" id="{9C656BC2-AABD-4A8A-B658-B9DE2FF096C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3647      ">
          <a:extLst xmlns:a="http://schemas.openxmlformats.org/drawingml/2006/main">
            <a:ext uri="{FF2B5EF4-FFF2-40B4-BE49-F238E27FC236}">
              <a16:creationId xmlns:a16="http://schemas.microsoft.com/office/drawing/2014/main" id="{488892BA-1054-4C9B-85DD-8A67D84191A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196850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0C1F0-ED87-4278-8B03-113ADC3C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6</xdr:row>
      <xdr:rowOff>180975</xdr:rowOff>
    </xdr:from>
    <xdr:to>
      <xdr:col>13</xdr:col>
      <xdr:colOff>266700</xdr:colOff>
      <xdr:row>27</xdr:row>
      <xdr:rowOff>31297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D1FE9D38-0122-4113-B648-440994BF546B}"/>
            </a:ext>
          </a:extLst>
        </xdr:cNvPr>
        <xdr:cNvSpPr txBox="1">
          <a:spLocks/>
        </xdr:cNvSpPr>
      </xdr:nvSpPr>
      <xdr:spPr>
        <a:xfrm>
          <a:off x="5848350" y="1076325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3 decision such as sell property, Build</a:t>
          </a: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 5 star hotel and build office building.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Probability of building office is on X-axis and probability of 5 star hotel is on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 variation of these parameters gives best decision to build 5 star hotel.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At 0.1 probability of building 5 star hotel and less than 0.2 probability of building office, optimal decision will be selling property.</a:t>
          </a: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On the other hand, At 0.1 probability of building 5 star hotel and more than 0.2 probability of building office, optimal decision will be building office.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4277          ">
          <a:extLst xmlns:a="http://schemas.openxmlformats.org/drawingml/2006/main">
            <a:ext uri="{FF2B5EF4-FFF2-40B4-BE49-F238E27FC236}">
              <a16:creationId xmlns:a16="http://schemas.microsoft.com/office/drawing/2014/main" id="{562030B9-30B4-45C5-88DB-352A2C965F3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4277         ">
          <a:extLst xmlns:a="http://schemas.openxmlformats.org/drawingml/2006/main">
            <a:ext uri="{FF2B5EF4-FFF2-40B4-BE49-F238E27FC236}">
              <a16:creationId xmlns:a16="http://schemas.microsoft.com/office/drawing/2014/main" id="{5D4CA8BA-5E38-490E-88E4-F377EDA4E2D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4277        ">
          <a:extLst xmlns:a="http://schemas.openxmlformats.org/drawingml/2006/main">
            <a:ext uri="{FF2B5EF4-FFF2-40B4-BE49-F238E27FC236}">
              <a16:creationId xmlns:a16="http://schemas.microsoft.com/office/drawing/2014/main" id="{F7A5AFA1-A2AB-4ACF-898D-B12BB5E0817D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4277       ">
          <a:extLst xmlns:a="http://schemas.openxmlformats.org/drawingml/2006/main">
            <a:ext uri="{FF2B5EF4-FFF2-40B4-BE49-F238E27FC236}">
              <a16:creationId xmlns:a16="http://schemas.microsoft.com/office/drawing/2014/main" id="{280365BA-C82B-4EA5-9BAA-EB3A75CE679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4277      ">
          <a:extLst xmlns:a="http://schemas.openxmlformats.org/drawingml/2006/main">
            <a:ext uri="{FF2B5EF4-FFF2-40B4-BE49-F238E27FC236}">
              <a16:creationId xmlns:a16="http://schemas.microsoft.com/office/drawing/2014/main" id="{51F4141B-E627-4D17-80DF-D47D29A1252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177800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1556-3C8B-49ED-8680-0FFB7E427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6</xdr:row>
      <xdr:rowOff>123825</xdr:rowOff>
    </xdr:from>
    <xdr:to>
      <xdr:col>18</xdr:col>
      <xdr:colOff>95250</xdr:colOff>
      <xdr:row>26</xdr:row>
      <xdr:rowOff>164647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AE584D49-C32B-4510-9085-8D5A88ECEFD1}"/>
            </a:ext>
          </a:extLst>
        </xdr:cNvPr>
        <xdr:cNvSpPr txBox="1">
          <a:spLocks/>
        </xdr:cNvSpPr>
      </xdr:nvSpPr>
      <xdr:spPr>
        <a:xfrm>
          <a:off x="5867400" y="1076325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three lines for sell property, build 5Star hotel and build office building respectively.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Originally $1.8million for sell property and here on the x axis we set range $0.5 to $4millions. The results shown on the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2 threshold in this graph. One is at 2.83 and other is at 2.05.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Selling property EMV is steadly increasing with increasing sell property money.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Below $2.83 millions, optimal decision will be buiding 5 star hotel. It is insensitive below $2.83.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On the other hand, above $2.83 millions, optimal decision will be selling property. It is insensitive beyond $2.83.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8190          ">
          <a:extLst xmlns:a="http://schemas.openxmlformats.org/drawingml/2006/main">
            <a:ext uri="{FF2B5EF4-FFF2-40B4-BE49-F238E27FC236}">
              <a16:creationId xmlns:a16="http://schemas.microsoft.com/office/drawing/2014/main" id="{EF83BC99-9F74-4A1B-9738-8FFEC2E6E7C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8190         ">
          <a:extLst xmlns:a="http://schemas.openxmlformats.org/drawingml/2006/main">
            <a:ext uri="{FF2B5EF4-FFF2-40B4-BE49-F238E27FC236}">
              <a16:creationId xmlns:a16="http://schemas.microsoft.com/office/drawing/2014/main" id="{740C4B2D-6424-483B-A17D-E0A48AED823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8190        ">
          <a:extLst xmlns:a="http://schemas.openxmlformats.org/drawingml/2006/main">
            <a:ext uri="{FF2B5EF4-FFF2-40B4-BE49-F238E27FC236}">
              <a16:creationId xmlns:a16="http://schemas.microsoft.com/office/drawing/2014/main" id="{93243519-1F79-4DB0-8489-CA5463BF686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8190       ">
          <a:extLst xmlns:a="http://schemas.openxmlformats.org/drawingml/2006/main">
            <a:ext uri="{FF2B5EF4-FFF2-40B4-BE49-F238E27FC236}">
              <a16:creationId xmlns:a16="http://schemas.microsoft.com/office/drawing/2014/main" id="{18B23BB5-1A8E-4545-B659-DD65D486CA0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8190      ">
          <a:extLst xmlns:a="http://schemas.openxmlformats.org/drawingml/2006/main">
            <a:ext uri="{FF2B5EF4-FFF2-40B4-BE49-F238E27FC236}">
              <a16:creationId xmlns:a16="http://schemas.microsoft.com/office/drawing/2014/main" id="{62705A75-34A6-4F8A-A67A-43C00EEBA1B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549275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38C30-B2A5-4213-A4AB-7F584CEC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</xdr:row>
      <xdr:rowOff>180975</xdr:rowOff>
    </xdr:from>
    <xdr:to>
      <xdr:col>18</xdr:col>
      <xdr:colOff>352425</xdr:colOff>
      <xdr:row>26</xdr:row>
      <xdr:rowOff>31297</xdr:rowOff>
    </xdr:to>
    <xdr:sp macro="" textlink="">
      <xdr:nvSpPr>
        <xdr:cNvPr id="4" name="Content Placeholder 1">
          <a:extLst>
            <a:ext uri="{FF2B5EF4-FFF2-40B4-BE49-F238E27FC236}">
              <a16:creationId xmlns:a16="http://schemas.microsoft.com/office/drawing/2014/main" id="{B24AAFE7-8D2A-4B27-8C6F-2630B214E30C}"/>
            </a:ext>
          </a:extLst>
        </xdr:cNvPr>
        <xdr:cNvSpPr txBox="1">
          <a:spLocks/>
        </xdr:cNvSpPr>
      </xdr:nvSpPr>
      <xdr:spPr>
        <a:xfrm>
          <a:off x="5753100" y="942975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three lines for sell property, build 5Star hotel and build office building respectively.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Originally probability is 0.6 and here on the x axis we set range 0.1 to 0.95 probability. The results shown on the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thresholds</a:t>
          </a: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 at 0.288 and 0.383.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Sell property EMV does not change in given range of probability measn it is insensitive.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Permit to build 5 star hotel and build office building EMV is skyrocketed in given range of probability.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Selling property is best decision below 0.288 and afterwards building 5 star hotel is the best decision.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Optimal decision for permit of building 5 star hotel above 0.288 is insensitive.</a:t>
          </a: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7734          ">
          <a:extLst xmlns:a="http://schemas.openxmlformats.org/drawingml/2006/main">
            <a:ext uri="{FF2B5EF4-FFF2-40B4-BE49-F238E27FC236}">
              <a16:creationId xmlns:a16="http://schemas.microsoft.com/office/drawing/2014/main" id="{F655982A-846D-444B-8796-33612890602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7734         ">
          <a:extLst xmlns:a="http://schemas.openxmlformats.org/drawingml/2006/main">
            <a:ext uri="{FF2B5EF4-FFF2-40B4-BE49-F238E27FC236}">
              <a16:creationId xmlns:a16="http://schemas.microsoft.com/office/drawing/2014/main" id="{DFF37BBB-3C3F-4784-BA2B-6AA58B28C56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7734        ">
          <a:extLst xmlns:a="http://schemas.openxmlformats.org/drawingml/2006/main">
            <a:ext uri="{FF2B5EF4-FFF2-40B4-BE49-F238E27FC236}">
              <a16:creationId xmlns:a16="http://schemas.microsoft.com/office/drawing/2014/main" id="{14D66519-3F4A-4A93-9F71-1732CEA0EFD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7734       ">
          <a:extLst xmlns:a="http://schemas.openxmlformats.org/drawingml/2006/main">
            <a:ext uri="{FF2B5EF4-FFF2-40B4-BE49-F238E27FC236}">
              <a16:creationId xmlns:a16="http://schemas.microsoft.com/office/drawing/2014/main" id="{AF55EA4D-3B34-4A34-993E-62F18B35854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7734      ">
          <a:extLst xmlns:a="http://schemas.openxmlformats.org/drawingml/2006/main">
            <a:ext uri="{FF2B5EF4-FFF2-40B4-BE49-F238E27FC236}">
              <a16:creationId xmlns:a16="http://schemas.microsoft.com/office/drawing/2014/main" id="{28588A1A-8D4D-43BC-ADA0-0F48C0BC641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196850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0A55F-428F-4BA9-BDC3-4431F4DD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7</xdr:row>
      <xdr:rowOff>180975</xdr:rowOff>
    </xdr:from>
    <xdr:to>
      <xdr:col>13</xdr:col>
      <xdr:colOff>161925</xdr:colOff>
      <xdr:row>28</xdr:row>
      <xdr:rowOff>31297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D165EC4A-2B26-4270-A399-C171A9891A73}"/>
            </a:ext>
          </a:extLst>
        </xdr:cNvPr>
        <xdr:cNvSpPr txBox="1">
          <a:spLocks/>
        </xdr:cNvSpPr>
      </xdr:nvSpPr>
      <xdr:spPr>
        <a:xfrm>
          <a:off x="5743575" y="1266825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3 decision such as sell property, Build</a:t>
          </a: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 5 star hotel and build office building.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Selling property is on X-axis and probability of 5 star hotel is on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At 0.1 probability of building 5 star hotel and less than $2.4 millions of sell property, optimal decision will be permit for building office.</a:t>
          </a: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On the other hand, At 0.1 probability of building 5 star hotel and more than $2.4 millions of sell property, best decision will be sell property.</a:t>
          </a: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At 0.2 to 0.3 probability of building 5 star hotel and more than $2.83 millions of sell property, best decision will be sell property.</a:t>
          </a: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Most of the part less than $3 million and more than 0.3 probability, optimal decision will be build 5 star hotel.</a:t>
          </a: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Most of the part more than $3 million and more than 0.3 probability, optimal decision will be sell property.</a:t>
          </a: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242697</xdr:colOff>
      <xdr:row>25</xdr:row>
      <xdr:rowOff>185420</xdr:rowOff>
    </xdr:from>
    <xdr:to>
      <xdr:col>6</xdr:col>
      <xdr:colOff>127</xdr:colOff>
      <xdr:row>25</xdr:row>
      <xdr:rowOff>185420</xdr:rowOff>
    </xdr:to>
    <xdr:cxnSp macro="">
      <xdr:nvCxnSpPr>
        <xdr:cNvPr id="18" name="PTObj_DBranchHLine_2_16">
          <a:extLst>
            <a:ext uri="{FF2B5EF4-FFF2-40B4-BE49-F238E27FC236}">
              <a16:creationId xmlns:a16="http://schemas.microsoft.com/office/drawing/2014/main" id="{046D19C5-99EE-4F30-9886-E969966CCE55}"/>
            </a:ext>
          </a:extLst>
        </xdr:cNvPr>
        <xdr:cNvCxnSpPr/>
      </xdr:nvCxnSpPr>
      <xdr:spPr>
        <a:xfrm>
          <a:off x="10291572" y="10662920"/>
          <a:ext cx="13290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25</xdr:row>
      <xdr:rowOff>185420</xdr:rowOff>
    </xdr:from>
    <xdr:to>
      <xdr:col>5</xdr:col>
      <xdr:colOff>242697</xdr:colOff>
      <xdr:row>27</xdr:row>
      <xdr:rowOff>180339</xdr:rowOff>
    </xdr:to>
    <xdr:cxnSp macro="">
      <xdr:nvCxnSpPr>
        <xdr:cNvPr id="19" name="PTObj_DBranchDLine_2_16">
          <a:extLst>
            <a:ext uri="{FF2B5EF4-FFF2-40B4-BE49-F238E27FC236}">
              <a16:creationId xmlns:a16="http://schemas.microsoft.com/office/drawing/2014/main" id="{07A444D9-CC7C-48AA-9BC8-BDC68DB22485}"/>
            </a:ext>
          </a:extLst>
        </xdr:cNvPr>
        <xdr:cNvCxnSpPr/>
      </xdr:nvCxnSpPr>
      <xdr:spPr>
        <a:xfrm flipV="1">
          <a:off x="10139172" y="10662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27</xdr:row>
      <xdr:rowOff>185420</xdr:rowOff>
    </xdr:from>
    <xdr:to>
      <xdr:col>5</xdr:col>
      <xdr:colOff>127</xdr:colOff>
      <xdr:row>27</xdr:row>
      <xdr:rowOff>185420</xdr:rowOff>
    </xdr:to>
    <xdr:cxnSp macro="">
      <xdr:nvCxnSpPr>
        <xdr:cNvPr id="20" name="PTObj_DBranchHLine_2_13">
          <a:extLst>
            <a:ext uri="{FF2B5EF4-FFF2-40B4-BE49-F238E27FC236}">
              <a16:creationId xmlns:a16="http://schemas.microsoft.com/office/drawing/2014/main" id="{C81CCA16-575A-4A73-979A-D6366459BBA8}"/>
            </a:ext>
          </a:extLst>
        </xdr:cNvPr>
        <xdr:cNvCxnSpPr/>
      </xdr:nvCxnSpPr>
      <xdr:spPr>
        <a:xfrm>
          <a:off x="8758047" y="11043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23</xdr:row>
      <xdr:rowOff>180339</xdr:rowOff>
    </xdr:from>
    <xdr:to>
      <xdr:col>4</xdr:col>
      <xdr:colOff>242697</xdr:colOff>
      <xdr:row>27</xdr:row>
      <xdr:rowOff>185420</xdr:rowOff>
    </xdr:to>
    <xdr:cxnSp macro="">
      <xdr:nvCxnSpPr>
        <xdr:cNvPr id="21" name="PTObj_DBranchDLine_2_13">
          <a:extLst>
            <a:ext uri="{FF2B5EF4-FFF2-40B4-BE49-F238E27FC236}">
              <a16:creationId xmlns:a16="http://schemas.microsoft.com/office/drawing/2014/main" id="{9EB5B187-A51A-481E-9F4D-CA2E9ABCA450}"/>
            </a:ext>
          </a:extLst>
        </xdr:cNvPr>
        <xdr:cNvCxnSpPr/>
      </xdr:nvCxnSpPr>
      <xdr:spPr>
        <a:xfrm>
          <a:off x="8605647" y="10276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21</xdr:row>
      <xdr:rowOff>185420</xdr:rowOff>
    </xdr:from>
    <xdr:to>
      <xdr:col>6</xdr:col>
      <xdr:colOff>127</xdr:colOff>
      <xdr:row>21</xdr:row>
      <xdr:rowOff>185420</xdr:rowOff>
    </xdr:to>
    <xdr:cxnSp macro="">
      <xdr:nvCxnSpPr>
        <xdr:cNvPr id="22" name="PTObj_DBranchHLine_2_15">
          <a:extLst>
            <a:ext uri="{FF2B5EF4-FFF2-40B4-BE49-F238E27FC236}">
              <a16:creationId xmlns:a16="http://schemas.microsoft.com/office/drawing/2014/main" id="{302CCA6B-D573-479B-A134-2F0DF22E5730}"/>
            </a:ext>
          </a:extLst>
        </xdr:cNvPr>
        <xdr:cNvCxnSpPr/>
      </xdr:nvCxnSpPr>
      <xdr:spPr>
        <a:xfrm>
          <a:off x="10291572" y="9900920"/>
          <a:ext cx="13290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180339</xdr:rowOff>
    </xdr:from>
    <xdr:to>
      <xdr:col>5</xdr:col>
      <xdr:colOff>242697</xdr:colOff>
      <xdr:row>21</xdr:row>
      <xdr:rowOff>185420</xdr:rowOff>
    </xdr:to>
    <xdr:cxnSp macro="">
      <xdr:nvCxnSpPr>
        <xdr:cNvPr id="23" name="PTObj_DBranchDLine_2_15">
          <a:extLst>
            <a:ext uri="{FF2B5EF4-FFF2-40B4-BE49-F238E27FC236}">
              <a16:creationId xmlns:a16="http://schemas.microsoft.com/office/drawing/2014/main" id="{37016B8F-0F25-4007-BF61-63571EA0B6F7}"/>
            </a:ext>
          </a:extLst>
        </xdr:cNvPr>
        <xdr:cNvCxnSpPr/>
      </xdr:nvCxnSpPr>
      <xdr:spPr>
        <a:xfrm>
          <a:off x="10139172" y="9514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17</xdr:row>
      <xdr:rowOff>185420</xdr:rowOff>
    </xdr:from>
    <xdr:to>
      <xdr:col>6</xdr:col>
      <xdr:colOff>127</xdr:colOff>
      <xdr:row>17</xdr:row>
      <xdr:rowOff>185420</xdr:rowOff>
    </xdr:to>
    <xdr:cxnSp macro="">
      <xdr:nvCxnSpPr>
        <xdr:cNvPr id="24" name="PTObj_DBranchHLine_2_14">
          <a:extLst>
            <a:ext uri="{FF2B5EF4-FFF2-40B4-BE49-F238E27FC236}">
              <a16:creationId xmlns:a16="http://schemas.microsoft.com/office/drawing/2014/main" id="{9C68ACBB-F70B-455E-9715-4422380C9C78}"/>
            </a:ext>
          </a:extLst>
        </xdr:cNvPr>
        <xdr:cNvCxnSpPr/>
      </xdr:nvCxnSpPr>
      <xdr:spPr>
        <a:xfrm>
          <a:off x="10291572" y="9138920"/>
          <a:ext cx="13290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17</xdr:row>
      <xdr:rowOff>185420</xdr:rowOff>
    </xdr:from>
    <xdr:to>
      <xdr:col>5</xdr:col>
      <xdr:colOff>242697</xdr:colOff>
      <xdr:row>19</xdr:row>
      <xdr:rowOff>180339</xdr:rowOff>
    </xdr:to>
    <xdr:cxnSp macro="">
      <xdr:nvCxnSpPr>
        <xdr:cNvPr id="25" name="PTObj_DBranchDLine_2_14">
          <a:extLst>
            <a:ext uri="{FF2B5EF4-FFF2-40B4-BE49-F238E27FC236}">
              <a16:creationId xmlns:a16="http://schemas.microsoft.com/office/drawing/2014/main" id="{40054426-EBBE-40BF-B554-A9FD994DCEF6}"/>
            </a:ext>
          </a:extLst>
        </xdr:cNvPr>
        <xdr:cNvCxnSpPr/>
      </xdr:nvCxnSpPr>
      <xdr:spPr>
        <a:xfrm flipV="1">
          <a:off x="10139172" y="9138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19</xdr:row>
      <xdr:rowOff>185420</xdr:rowOff>
    </xdr:from>
    <xdr:to>
      <xdr:col>5</xdr:col>
      <xdr:colOff>127</xdr:colOff>
      <xdr:row>19</xdr:row>
      <xdr:rowOff>185420</xdr:rowOff>
    </xdr:to>
    <xdr:cxnSp macro="">
      <xdr:nvCxnSpPr>
        <xdr:cNvPr id="26" name="PTObj_DBranchHLine_2_12">
          <a:extLst>
            <a:ext uri="{FF2B5EF4-FFF2-40B4-BE49-F238E27FC236}">
              <a16:creationId xmlns:a16="http://schemas.microsoft.com/office/drawing/2014/main" id="{95D72328-0350-4B89-821A-A21B1E373B01}"/>
            </a:ext>
          </a:extLst>
        </xdr:cNvPr>
        <xdr:cNvCxnSpPr/>
      </xdr:nvCxnSpPr>
      <xdr:spPr>
        <a:xfrm>
          <a:off x="8758047" y="9519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19</xdr:row>
      <xdr:rowOff>185420</xdr:rowOff>
    </xdr:from>
    <xdr:to>
      <xdr:col>4</xdr:col>
      <xdr:colOff>242697</xdr:colOff>
      <xdr:row>23</xdr:row>
      <xdr:rowOff>180339</xdr:rowOff>
    </xdr:to>
    <xdr:cxnSp macro="">
      <xdr:nvCxnSpPr>
        <xdr:cNvPr id="27" name="PTObj_DBranchDLine_2_12">
          <a:extLst>
            <a:ext uri="{FF2B5EF4-FFF2-40B4-BE49-F238E27FC236}">
              <a16:creationId xmlns:a16="http://schemas.microsoft.com/office/drawing/2014/main" id="{91446BD3-7D76-41BB-9D0F-954CAE3F92D4}"/>
            </a:ext>
          </a:extLst>
        </xdr:cNvPr>
        <xdr:cNvCxnSpPr/>
      </xdr:nvCxnSpPr>
      <xdr:spPr>
        <a:xfrm flipV="1">
          <a:off x="8605647" y="9519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23</xdr:row>
      <xdr:rowOff>185420</xdr:rowOff>
    </xdr:from>
    <xdr:to>
      <xdr:col>4</xdr:col>
      <xdr:colOff>127</xdr:colOff>
      <xdr:row>23</xdr:row>
      <xdr:rowOff>185420</xdr:rowOff>
    </xdr:to>
    <xdr:cxnSp macro="">
      <xdr:nvCxnSpPr>
        <xdr:cNvPr id="28" name="PTObj_DBranchHLine_2_11">
          <a:extLst>
            <a:ext uri="{FF2B5EF4-FFF2-40B4-BE49-F238E27FC236}">
              <a16:creationId xmlns:a16="http://schemas.microsoft.com/office/drawing/2014/main" id="{53B68DD2-4C97-4624-8169-9DD36CB2C997}"/>
            </a:ext>
          </a:extLst>
        </xdr:cNvPr>
        <xdr:cNvCxnSpPr/>
      </xdr:nvCxnSpPr>
      <xdr:spPr>
        <a:xfrm>
          <a:off x="7014972" y="10281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15</xdr:row>
      <xdr:rowOff>180339</xdr:rowOff>
    </xdr:from>
    <xdr:to>
      <xdr:col>3</xdr:col>
      <xdr:colOff>242697</xdr:colOff>
      <xdr:row>23</xdr:row>
      <xdr:rowOff>185420</xdr:rowOff>
    </xdr:to>
    <xdr:cxnSp macro="">
      <xdr:nvCxnSpPr>
        <xdr:cNvPr id="29" name="PTObj_DBranchDLine_2_11">
          <a:extLst>
            <a:ext uri="{FF2B5EF4-FFF2-40B4-BE49-F238E27FC236}">
              <a16:creationId xmlns:a16="http://schemas.microsoft.com/office/drawing/2014/main" id="{324B988F-812E-4982-8A51-FA85C0D76C66}"/>
            </a:ext>
          </a:extLst>
        </xdr:cNvPr>
        <xdr:cNvCxnSpPr/>
      </xdr:nvCxnSpPr>
      <xdr:spPr>
        <a:xfrm>
          <a:off x="6862572" y="83718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15</xdr:row>
      <xdr:rowOff>185420</xdr:rowOff>
    </xdr:from>
    <xdr:to>
      <xdr:col>3</xdr:col>
      <xdr:colOff>127</xdr:colOff>
      <xdr:row>15</xdr:row>
      <xdr:rowOff>185420</xdr:rowOff>
    </xdr:to>
    <xdr:cxnSp macro="">
      <xdr:nvCxnSpPr>
        <xdr:cNvPr id="34" name="PTObj_DBranchHLine_2_6">
          <a:extLst>
            <a:ext uri="{FF2B5EF4-FFF2-40B4-BE49-F238E27FC236}">
              <a16:creationId xmlns:a16="http://schemas.microsoft.com/office/drawing/2014/main" id="{187B09AD-B378-4716-BEA0-7F26F6C18361}"/>
            </a:ext>
          </a:extLst>
        </xdr:cNvPr>
        <xdr:cNvCxnSpPr/>
      </xdr:nvCxnSpPr>
      <xdr:spPr>
        <a:xfrm>
          <a:off x="5481447" y="8376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13</xdr:row>
      <xdr:rowOff>180339</xdr:rowOff>
    </xdr:from>
    <xdr:to>
      <xdr:col>2</xdr:col>
      <xdr:colOff>242697</xdr:colOff>
      <xdr:row>15</xdr:row>
      <xdr:rowOff>185420</xdr:rowOff>
    </xdr:to>
    <xdr:cxnSp macro="">
      <xdr:nvCxnSpPr>
        <xdr:cNvPr id="35" name="PTObj_DBranchDLine_2_6">
          <a:extLst>
            <a:ext uri="{FF2B5EF4-FFF2-40B4-BE49-F238E27FC236}">
              <a16:creationId xmlns:a16="http://schemas.microsoft.com/office/drawing/2014/main" id="{B534A9A0-DE5B-479F-A040-1D1EC757F488}"/>
            </a:ext>
          </a:extLst>
        </xdr:cNvPr>
        <xdr:cNvCxnSpPr/>
      </xdr:nvCxnSpPr>
      <xdr:spPr>
        <a:xfrm>
          <a:off x="5329047" y="7609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11</xdr:row>
      <xdr:rowOff>185420</xdr:rowOff>
    </xdr:from>
    <xdr:to>
      <xdr:col>4</xdr:col>
      <xdr:colOff>127</xdr:colOff>
      <xdr:row>11</xdr:row>
      <xdr:rowOff>185420</xdr:rowOff>
    </xdr:to>
    <xdr:cxnSp macro="">
      <xdr:nvCxnSpPr>
        <xdr:cNvPr id="36" name="PTObj_DBranchHLine_2_8">
          <a:extLst>
            <a:ext uri="{FF2B5EF4-FFF2-40B4-BE49-F238E27FC236}">
              <a16:creationId xmlns:a16="http://schemas.microsoft.com/office/drawing/2014/main" id="{176B304A-232F-49AC-BE00-482483C13EA1}"/>
            </a:ext>
          </a:extLst>
        </xdr:cNvPr>
        <xdr:cNvCxnSpPr/>
      </xdr:nvCxnSpPr>
      <xdr:spPr>
        <a:xfrm>
          <a:off x="7014972" y="7233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9</xdr:row>
      <xdr:rowOff>180340</xdr:rowOff>
    </xdr:from>
    <xdr:to>
      <xdr:col>3</xdr:col>
      <xdr:colOff>242697</xdr:colOff>
      <xdr:row>11</xdr:row>
      <xdr:rowOff>185420</xdr:rowOff>
    </xdr:to>
    <xdr:cxnSp macro="">
      <xdr:nvCxnSpPr>
        <xdr:cNvPr id="37" name="PTObj_DBranchDLine_2_8">
          <a:extLst>
            <a:ext uri="{FF2B5EF4-FFF2-40B4-BE49-F238E27FC236}">
              <a16:creationId xmlns:a16="http://schemas.microsoft.com/office/drawing/2014/main" id="{5B30E834-D704-44F3-9D9C-E8D89A6EEF0C}"/>
            </a:ext>
          </a:extLst>
        </xdr:cNvPr>
        <xdr:cNvCxnSpPr/>
      </xdr:nvCxnSpPr>
      <xdr:spPr>
        <a:xfrm>
          <a:off x="6862572" y="6847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7</xdr:row>
      <xdr:rowOff>185420</xdr:rowOff>
    </xdr:from>
    <xdr:to>
      <xdr:col>4</xdr:col>
      <xdr:colOff>127</xdr:colOff>
      <xdr:row>7</xdr:row>
      <xdr:rowOff>185420</xdr:rowOff>
    </xdr:to>
    <xdr:cxnSp macro="">
      <xdr:nvCxnSpPr>
        <xdr:cNvPr id="38" name="PTObj_DBranchHLine_2_7">
          <a:extLst>
            <a:ext uri="{FF2B5EF4-FFF2-40B4-BE49-F238E27FC236}">
              <a16:creationId xmlns:a16="http://schemas.microsoft.com/office/drawing/2014/main" id="{794314E0-7798-4A44-8D06-2AAE944C6997}"/>
            </a:ext>
          </a:extLst>
        </xdr:cNvPr>
        <xdr:cNvCxnSpPr/>
      </xdr:nvCxnSpPr>
      <xdr:spPr>
        <a:xfrm>
          <a:off x="7014972" y="64719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7</xdr:row>
      <xdr:rowOff>185420</xdr:rowOff>
    </xdr:from>
    <xdr:to>
      <xdr:col>3</xdr:col>
      <xdr:colOff>242697</xdr:colOff>
      <xdr:row>9</xdr:row>
      <xdr:rowOff>180340</xdr:rowOff>
    </xdr:to>
    <xdr:cxnSp macro="">
      <xdr:nvCxnSpPr>
        <xdr:cNvPr id="39" name="PTObj_DBranchDLine_2_7">
          <a:extLst>
            <a:ext uri="{FF2B5EF4-FFF2-40B4-BE49-F238E27FC236}">
              <a16:creationId xmlns:a16="http://schemas.microsoft.com/office/drawing/2014/main" id="{58177EDF-0F64-42BC-98B6-8ED2A1A50F61}"/>
            </a:ext>
          </a:extLst>
        </xdr:cNvPr>
        <xdr:cNvCxnSpPr/>
      </xdr:nvCxnSpPr>
      <xdr:spPr>
        <a:xfrm flipV="1">
          <a:off x="6862572" y="6471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9</xdr:row>
      <xdr:rowOff>185420</xdr:rowOff>
    </xdr:from>
    <xdr:to>
      <xdr:col>3</xdr:col>
      <xdr:colOff>127</xdr:colOff>
      <xdr:row>9</xdr:row>
      <xdr:rowOff>185420</xdr:rowOff>
    </xdr:to>
    <xdr:cxnSp macro="">
      <xdr:nvCxnSpPr>
        <xdr:cNvPr id="40" name="PTObj_DBranchHLine_2_5">
          <a:extLst>
            <a:ext uri="{FF2B5EF4-FFF2-40B4-BE49-F238E27FC236}">
              <a16:creationId xmlns:a16="http://schemas.microsoft.com/office/drawing/2014/main" id="{7A1717E4-27FC-4119-88D1-E0C9BC201B60}"/>
            </a:ext>
          </a:extLst>
        </xdr:cNvPr>
        <xdr:cNvCxnSpPr/>
      </xdr:nvCxnSpPr>
      <xdr:spPr>
        <a:xfrm>
          <a:off x="5481447" y="6852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9</xdr:row>
      <xdr:rowOff>185420</xdr:rowOff>
    </xdr:from>
    <xdr:to>
      <xdr:col>2</xdr:col>
      <xdr:colOff>242697</xdr:colOff>
      <xdr:row>13</xdr:row>
      <xdr:rowOff>180340</xdr:rowOff>
    </xdr:to>
    <xdr:cxnSp macro="">
      <xdr:nvCxnSpPr>
        <xdr:cNvPr id="41" name="PTObj_DBranchDLine_2_5">
          <a:extLst>
            <a:ext uri="{FF2B5EF4-FFF2-40B4-BE49-F238E27FC236}">
              <a16:creationId xmlns:a16="http://schemas.microsoft.com/office/drawing/2014/main" id="{00F8C354-3CDC-439D-AA55-86D8ACD83455}"/>
            </a:ext>
          </a:extLst>
        </xdr:cNvPr>
        <xdr:cNvCxnSpPr/>
      </xdr:nvCxnSpPr>
      <xdr:spPr>
        <a:xfrm flipV="1">
          <a:off x="5329047" y="68529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13</xdr:row>
      <xdr:rowOff>185420</xdr:rowOff>
    </xdr:from>
    <xdr:to>
      <xdr:col>2</xdr:col>
      <xdr:colOff>127</xdr:colOff>
      <xdr:row>13</xdr:row>
      <xdr:rowOff>185420</xdr:rowOff>
    </xdr:to>
    <xdr:cxnSp macro="">
      <xdr:nvCxnSpPr>
        <xdr:cNvPr id="42" name="PTObj_DBranchHLine_2_3">
          <a:extLst>
            <a:ext uri="{FF2B5EF4-FFF2-40B4-BE49-F238E27FC236}">
              <a16:creationId xmlns:a16="http://schemas.microsoft.com/office/drawing/2014/main" id="{72B7397E-6F6A-4C33-8851-470CCC396F33}"/>
            </a:ext>
          </a:extLst>
        </xdr:cNvPr>
        <xdr:cNvCxnSpPr/>
      </xdr:nvCxnSpPr>
      <xdr:spPr>
        <a:xfrm>
          <a:off x="3757422" y="7614920"/>
          <a:ext cx="1481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5</xdr:row>
      <xdr:rowOff>180340</xdr:rowOff>
    </xdr:from>
    <xdr:to>
      <xdr:col>1</xdr:col>
      <xdr:colOff>242697</xdr:colOff>
      <xdr:row>13</xdr:row>
      <xdr:rowOff>185420</xdr:rowOff>
    </xdr:to>
    <xdr:cxnSp macro="">
      <xdr:nvCxnSpPr>
        <xdr:cNvPr id="43" name="PTObj_DBranchDLine_2_3">
          <a:extLst>
            <a:ext uri="{FF2B5EF4-FFF2-40B4-BE49-F238E27FC236}">
              <a16:creationId xmlns:a16="http://schemas.microsoft.com/office/drawing/2014/main" id="{A85B13BF-6F95-4C45-86D4-C0D9062B19AF}"/>
            </a:ext>
          </a:extLst>
        </xdr:cNvPr>
        <xdr:cNvCxnSpPr/>
      </xdr:nvCxnSpPr>
      <xdr:spPr>
        <a:xfrm>
          <a:off x="3605022" y="60858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185420</xdr:rowOff>
    </xdr:from>
    <xdr:to>
      <xdr:col>1</xdr:col>
      <xdr:colOff>127</xdr:colOff>
      <xdr:row>5</xdr:row>
      <xdr:rowOff>185420</xdr:rowOff>
    </xdr:to>
    <xdr:cxnSp macro="">
      <xdr:nvCxnSpPr>
        <xdr:cNvPr id="46" name="PTObj_DBranchHLine_2_1">
          <a:extLst>
            <a:ext uri="{FF2B5EF4-FFF2-40B4-BE49-F238E27FC236}">
              <a16:creationId xmlns:a16="http://schemas.microsoft.com/office/drawing/2014/main" id="{132ED058-56EE-4F39-BF5F-A01F0F13D922}"/>
            </a:ext>
          </a:extLst>
        </xdr:cNvPr>
        <xdr:cNvCxnSpPr/>
      </xdr:nvCxnSpPr>
      <xdr:spPr>
        <a:xfrm>
          <a:off x="2282825" y="6090920"/>
          <a:ext cx="12320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90170</xdr:rowOff>
    </xdr:from>
    <xdr:to>
      <xdr:col>1</xdr:col>
      <xdr:colOff>190627</xdr:colOff>
      <xdr:row>6</xdr:row>
      <xdr:rowOff>90170</xdr:rowOff>
    </xdr:to>
    <xdr:sp macro="" textlink="">
      <xdr:nvSpPr>
        <xdr:cNvPr id="47" name="PTObj_DNode_2_1">
          <a:extLst>
            <a:ext uri="{FF2B5EF4-FFF2-40B4-BE49-F238E27FC236}">
              <a16:creationId xmlns:a16="http://schemas.microsoft.com/office/drawing/2014/main" id="{C3E6A21A-2DD3-4742-8B64-30403028D27B}"/>
            </a:ext>
          </a:extLst>
        </xdr:cNvPr>
        <xdr:cNvSpPr/>
      </xdr:nvSpPr>
      <xdr:spPr>
        <a:xfrm>
          <a:off x="3514852" y="5995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95107</xdr:rowOff>
    </xdr:from>
    <xdr:ext cx="760593" cy="180627"/>
    <xdr:sp macro="" textlink="">
      <xdr:nvSpPr>
        <xdr:cNvPr id="48" name="PTObj_DBranchName_2_1">
          <a:extLst>
            <a:ext uri="{FF2B5EF4-FFF2-40B4-BE49-F238E27FC236}">
              <a16:creationId xmlns:a16="http://schemas.microsoft.com/office/drawing/2014/main" id="{BF996C90-FAB1-46A4-867B-B63307936B60}"/>
            </a:ext>
          </a:extLst>
        </xdr:cNvPr>
        <xdr:cNvSpPr txBox="1"/>
      </xdr:nvSpPr>
      <xdr:spPr>
        <a:xfrm>
          <a:off x="2320925" y="6000607"/>
          <a:ext cx="760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CalDev Company</a:t>
          </a:r>
        </a:p>
      </xdr:txBody>
    </xdr:sp>
    <xdr:clientData/>
  </xdr:oneCellAnchor>
  <xdr:twoCellAnchor editAs="oneCell">
    <xdr:from>
      <xdr:col>2</xdr:col>
      <xdr:colOff>127</xdr:colOff>
      <xdr:row>13</xdr:row>
      <xdr:rowOff>90170</xdr:rowOff>
    </xdr:from>
    <xdr:to>
      <xdr:col>2</xdr:col>
      <xdr:colOff>190627</xdr:colOff>
      <xdr:row>14</xdr:row>
      <xdr:rowOff>90170</xdr:rowOff>
    </xdr:to>
    <xdr:sp macro="" textlink="">
      <xdr:nvSpPr>
        <xdr:cNvPr id="51" name="PTObj_DNode_2_3">
          <a:extLst>
            <a:ext uri="{FF2B5EF4-FFF2-40B4-BE49-F238E27FC236}">
              <a16:creationId xmlns:a16="http://schemas.microsoft.com/office/drawing/2014/main" id="{17A14026-8E05-4297-8D82-AC9921CF9832}"/>
            </a:ext>
          </a:extLst>
        </xdr:cNvPr>
        <xdr:cNvSpPr/>
      </xdr:nvSpPr>
      <xdr:spPr>
        <a:xfrm>
          <a:off x="5238877" y="751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13</xdr:row>
      <xdr:rowOff>95107</xdr:rowOff>
    </xdr:from>
    <xdr:ext cx="781111" cy="180627"/>
    <xdr:sp macro="" textlink="">
      <xdr:nvSpPr>
        <xdr:cNvPr id="52" name="PTObj_DBranchName_2_3">
          <a:extLst>
            <a:ext uri="{FF2B5EF4-FFF2-40B4-BE49-F238E27FC236}">
              <a16:creationId xmlns:a16="http://schemas.microsoft.com/office/drawing/2014/main" id="{0C64A471-3A9D-4C2A-A359-34006C6E8D8C}"/>
            </a:ext>
          </a:extLst>
        </xdr:cNvPr>
        <xdr:cNvSpPr txBox="1"/>
      </xdr:nvSpPr>
      <xdr:spPr>
        <a:xfrm>
          <a:off x="3795522" y="7524607"/>
          <a:ext cx="781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Build 5 Star Hotel</a:t>
          </a:r>
        </a:p>
      </xdr:txBody>
    </xdr:sp>
    <xdr:clientData/>
  </xdr:oneCellAnchor>
  <xdr:twoCellAnchor editAs="oneCell">
    <xdr:from>
      <xdr:col>3</xdr:col>
      <xdr:colOff>127</xdr:colOff>
      <xdr:row>9</xdr:row>
      <xdr:rowOff>90170</xdr:rowOff>
    </xdr:from>
    <xdr:to>
      <xdr:col>3</xdr:col>
      <xdr:colOff>190627</xdr:colOff>
      <xdr:row>10</xdr:row>
      <xdr:rowOff>90170</xdr:rowOff>
    </xdr:to>
    <xdr:sp macro="" textlink="">
      <xdr:nvSpPr>
        <xdr:cNvPr id="53" name="PTObj_DNode_2_5">
          <a:extLst>
            <a:ext uri="{FF2B5EF4-FFF2-40B4-BE49-F238E27FC236}">
              <a16:creationId xmlns:a16="http://schemas.microsoft.com/office/drawing/2014/main" id="{CCBAE8F3-64A8-4B09-9F34-60301D5363FA}"/>
            </a:ext>
          </a:extLst>
        </xdr:cNvPr>
        <xdr:cNvSpPr/>
      </xdr:nvSpPr>
      <xdr:spPr>
        <a:xfrm>
          <a:off x="6772402" y="675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9</xdr:row>
      <xdr:rowOff>95107</xdr:rowOff>
    </xdr:from>
    <xdr:ext cx="409919" cy="180627"/>
    <xdr:sp macro="" textlink="">
      <xdr:nvSpPr>
        <xdr:cNvPr id="54" name="PTObj_DBranchName_2_5">
          <a:extLst>
            <a:ext uri="{FF2B5EF4-FFF2-40B4-BE49-F238E27FC236}">
              <a16:creationId xmlns:a16="http://schemas.microsoft.com/office/drawing/2014/main" id="{2FF9F31B-4195-4416-B49E-59A9AC1741D7}"/>
            </a:ext>
          </a:extLst>
        </xdr:cNvPr>
        <xdr:cNvSpPr txBox="1"/>
      </xdr:nvSpPr>
      <xdr:spPr>
        <a:xfrm>
          <a:off x="5519547" y="6762607"/>
          <a:ext cx="4099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4</xdr:col>
      <xdr:colOff>127</xdr:colOff>
      <xdr:row>7</xdr:row>
      <xdr:rowOff>90170</xdr:rowOff>
    </xdr:from>
    <xdr:to>
      <xdr:col>4</xdr:col>
      <xdr:colOff>190627</xdr:colOff>
      <xdr:row>8</xdr:row>
      <xdr:rowOff>90170</xdr:rowOff>
    </xdr:to>
    <xdr:sp macro="" textlink="">
      <xdr:nvSpPr>
        <xdr:cNvPr id="55" name="PTObj_DNode_2_7">
          <a:extLst>
            <a:ext uri="{FF2B5EF4-FFF2-40B4-BE49-F238E27FC236}">
              <a16:creationId xmlns:a16="http://schemas.microsoft.com/office/drawing/2014/main" id="{8AD79F80-3F99-47C7-B194-DE9C2CF843C6}"/>
            </a:ext>
          </a:extLst>
        </xdr:cNvPr>
        <xdr:cNvSpPr/>
      </xdr:nvSpPr>
      <xdr:spPr>
        <a:xfrm rot="-5400000">
          <a:off x="8515477" y="637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7</xdr:row>
      <xdr:rowOff>95107</xdr:rowOff>
    </xdr:from>
    <xdr:ext cx="371640" cy="180627"/>
    <xdr:sp macro="" textlink="">
      <xdr:nvSpPr>
        <xdr:cNvPr id="56" name="PTObj_DBranchName_2_7">
          <a:extLst>
            <a:ext uri="{FF2B5EF4-FFF2-40B4-BE49-F238E27FC236}">
              <a16:creationId xmlns:a16="http://schemas.microsoft.com/office/drawing/2014/main" id="{F483C82F-50B1-49B6-BEEF-F7CCE34027C6}"/>
            </a:ext>
          </a:extLst>
        </xdr:cNvPr>
        <xdr:cNvSpPr txBox="1"/>
      </xdr:nvSpPr>
      <xdr:spPr>
        <a:xfrm>
          <a:off x="7053072" y="6381607"/>
          <a:ext cx="3716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Growth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90170</xdr:rowOff>
    </xdr:from>
    <xdr:to>
      <xdr:col>4</xdr:col>
      <xdr:colOff>190627</xdr:colOff>
      <xdr:row>12</xdr:row>
      <xdr:rowOff>90170</xdr:rowOff>
    </xdr:to>
    <xdr:sp macro="" textlink="">
      <xdr:nvSpPr>
        <xdr:cNvPr id="57" name="PTObj_DNode_2_8">
          <a:extLst>
            <a:ext uri="{FF2B5EF4-FFF2-40B4-BE49-F238E27FC236}">
              <a16:creationId xmlns:a16="http://schemas.microsoft.com/office/drawing/2014/main" id="{C5290B67-123E-42DE-B7A8-5407F274CDD1}"/>
            </a:ext>
          </a:extLst>
        </xdr:cNvPr>
        <xdr:cNvSpPr/>
      </xdr:nvSpPr>
      <xdr:spPr>
        <a:xfrm rot="-5400000">
          <a:off x="8515477" y="713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11</xdr:row>
      <xdr:rowOff>95107</xdr:rowOff>
    </xdr:from>
    <xdr:ext cx="364972" cy="180627"/>
    <xdr:sp macro="" textlink="">
      <xdr:nvSpPr>
        <xdr:cNvPr id="58" name="PTObj_DBranchName_2_8">
          <a:extLst>
            <a:ext uri="{FF2B5EF4-FFF2-40B4-BE49-F238E27FC236}">
              <a16:creationId xmlns:a16="http://schemas.microsoft.com/office/drawing/2014/main" id="{107C7C11-A9AA-4F6A-8F22-B1FE5F21592E}"/>
            </a:ext>
          </a:extLst>
        </xdr:cNvPr>
        <xdr:cNvSpPr txBox="1"/>
      </xdr:nvSpPr>
      <xdr:spPr>
        <a:xfrm>
          <a:off x="7053072" y="7143607"/>
          <a:ext cx="3649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Decline</a:t>
          </a:r>
        </a:p>
      </xdr:txBody>
    </xdr:sp>
    <xdr:clientData/>
  </xdr:oneCellAnchor>
  <xdr:twoCellAnchor editAs="oneCell">
    <xdr:from>
      <xdr:col>3</xdr:col>
      <xdr:colOff>127</xdr:colOff>
      <xdr:row>15</xdr:row>
      <xdr:rowOff>90170</xdr:rowOff>
    </xdr:from>
    <xdr:to>
      <xdr:col>3</xdr:col>
      <xdr:colOff>190627</xdr:colOff>
      <xdr:row>16</xdr:row>
      <xdr:rowOff>90170</xdr:rowOff>
    </xdr:to>
    <xdr:sp macro="" textlink="">
      <xdr:nvSpPr>
        <xdr:cNvPr id="59" name="PTObj_DNode_2_6">
          <a:extLst>
            <a:ext uri="{FF2B5EF4-FFF2-40B4-BE49-F238E27FC236}">
              <a16:creationId xmlns:a16="http://schemas.microsoft.com/office/drawing/2014/main" id="{3D1567FB-C203-45A4-B1BD-E49E288BF62E}"/>
            </a:ext>
          </a:extLst>
        </xdr:cNvPr>
        <xdr:cNvSpPr/>
      </xdr:nvSpPr>
      <xdr:spPr>
        <a:xfrm>
          <a:off x="6772402" y="8281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15</xdr:row>
      <xdr:rowOff>95107</xdr:rowOff>
    </xdr:from>
    <xdr:ext cx="315535" cy="180627"/>
    <xdr:sp macro="" textlink="">
      <xdr:nvSpPr>
        <xdr:cNvPr id="60" name="PTObj_DBranchName_2_6">
          <a:extLst>
            <a:ext uri="{FF2B5EF4-FFF2-40B4-BE49-F238E27FC236}">
              <a16:creationId xmlns:a16="http://schemas.microsoft.com/office/drawing/2014/main" id="{8BF89ED5-F723-43B0-A675-4954558988EE}"/>
            </a:ext>
          </a:extLst>
        </xdr:cNvPr>
        <xdr:cNvSpPr txBox="1"/>
      </xdr:nvSpPr>
      <xdr:spPr>
        <a:xfrm>
          <a:off x="5519547" y="8286607"/>
          <a:ext cx="31553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4</xdr:col>
      <xdr:colOff>127</xdr:colOff>
      <xdr:row>23</xdr:row>
      <xdr:rowOff>90170</xdr:rowOff>
    </xdr:from>
    <xdr:to>
      <xdr:col>4</xdr:col>
      <xdr:colOff>190627</xdr:colOff>
      <xdr:row>24</xdr:row>
      <xdr:rowOff>90170</xdr:rowOff>
    </xdr:to>
    <xdr:sp macro="" textlink="">
      <xdr:nvSpPr>
        <xdr:cNvPr id="65" name="PTObj_DNode_2_11">
          <a:extLst>
            <a:ext uri="{FF2B5EF4-FFF2-40B4-BE49-F238E27FC236}">
              <a16:creationId xmlns:a16="http://schemas.microsoft.com/office/drawing/2014/main" id="{5BCA6533-A678-4E8E-A218-B66ADABEF255}"/>
            </a:ext>
          </a:extLst>
        </xdr:cNvPr>
        <xdr:cNvSpPr/>
      </xdr:nvSpPr>
      <xdr:spPr>
        <a:xfrm>
          <a:off x="8515477" y="10186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23</xdr:row>
      <xdr:rowOff>95107</xdr:rowOff>
    </xdr:from>
    <xdr:ext cx="897425" cy="180627"/>
    <xdr:sp macro="" textlink="">
      <xdr:nvSpPr>
        <xdr:cNvPr id="66" name="PTObj_DBranchName_2_11">
          <a:extLst>
            <a:ext uri="{FF2B5EF4-FFF2-40B4-BE49-F238E27FC236}">
              <a16:creationId xmlns:a16="http://schemas.microsoft.com/office/drawing/2014/main" id="{F65CB944-94B7-4AE1-85DC-F67F9410C5CF}"/>
            </a:ext>
          </a:extLst>
        </xdr:cNvPr>
        <xdr:cNvSpPr txBox="1"/>
      </xdr:nvSpPr>
      <xdr:spPr>
        <a:xfrm>
          <a:off x="7053072" y="10191607"/>
          <a:ext cx="8974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Build Office Building</a:t>
          </a:r>
        </a:p>
      </xdr:txBody>
    </xdr:sp>
    <xdr:clientData/>
  </xdr:oneCellAnchor>
  <xdr:twoCellAnchor editAs="oneCell">
    <xdr:from>
      <xdr:col>5</xdr:col>
      <xdr:colOff>127</xdr:colOff>
      <xdr:row>19</xdr:row>
      <xdr:rowOff>90170</xdr:rowOff>
    </xdr:from>
    <xdr:to>
      <xdr:col>5</xdr:col>
      <xdr:colOff>190627</xdr:colOff>
      <xdr:row>20</xdr:row>
      <xdr:rowOff>90170</xdr:rowOff>
    </xdr:to>
    <xdr:sp macro="" textlink="">
      <xdr:nvSpPr>
        <xdr:cNvPr id="67" name="PTObj_DNode_2_12">
          <a:extLst>
            <a:ext uri="{FF2B5EF4-FFF2-40B4-BE49-F238E27FC236}">
              <a16:creationId xmlns:a16="http://schemas.microsoft.com/office/drawing/2014/main" id="{4CE7D76B-88F6-4B3A-AFCF-B33186C9B75E}"/>
            </a:ext>
          </a:extLst>
        </xdr:cNvPr>
        <xdr:cNvSpPr/>
      </xdr:nvSpPr>
      <xdr:spPr>
        <a:xfrm>
          <a:off x="10049002" y="942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19</xdr:row>
      <xdr:rowOff>95107</xdr:rowOff>
    </xdr:from>
    <xdr:ext cx="409919" cy="180627"/>
    <xdr:sp macro="" textlink="">
      <xdr:nvSpPr>
        <xdr:cNvPr id="68" name="PTObj_DBranchName_2_12">
          <a:extLst>
            <a:ext uri="{FF2B5EF4-FFF2-40B4-BE49-F238E27FC236}">
              <a16:creationId xmlns:a16="http://schemas.microsoft.com/office/drawing/2014/main" id="{DE2325A0-8BFC-426E-A79D-4BE0C46AB8A7}"/>
            </a:ext>
          </a:extLst>
        </xdr:cNvPr>
        <xdr:cNvSpPr txBox="1"/>
      </xdr:nvSpPr>
      <xdr:spPr>
        <a:xfrm>
          <a:off x="8796147" y="9429607"/>
          <a:ext cx="4099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6</xdr:col>
      <xdr:colOff>127</xdr:colOff>
      <xdr:row>17</xdr:row>
      <xdr:rowOff>90170</xdr:rowOff>
    </xdr:from>
    <xdr:to>
      <xdr:col>6</xdr:col>
      <xdr:colOff>190627</xdr:colOff>
      <xdr:row>18</xdr:row>
      <xdr:rowOff>90170</xdr:rowOff>
    </xdr:to>
    <xdr:sp macro="" textlink="">
      <xdr:nvSpPr>
        <xdr:cNvPr id="69" name="PTObj_DNode_2_14">
          <a:extLst>
            <a:ext uri="{FF2B5EF4-FFF2-40B4-BE49-F238E27FC236}">
              <a16:creationId xmlns:a16="http://schemas.microsoft.com/office/drawing/2014/main" id="{37F280A8-4D2A-4C19-AA7C-71359145FA20}"/>
            </a:ext>
          </a:extLst>
        </xdr:cNvPr>
        <xdr:cNvSpPr/>
      </xdr:nvSpPr>
      <xdr:spPr>
        <a:xfrm rot="-5400000">
          <a:off x="11620627" y="904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17</xdr:row>
      <xdr:rowOff>95107</xdr:rowOff>
    </xdr:from>
    <xdr:ext cx="371640" cy="180627"/>
    <xdr:sp macro="" textlink="">
      <xdr:nvSpPr>
        <xdr:cNvPr id="70" name="PTObj_DBranchName_2_14">
          <a:extLst>
            <a:ext uri="{FF2B5EF4-FFF2-40B4-BE49-F238E27FC236}">
              <a16:creationId xmlns:a16="http://schemas.microsoft.com/office/drawing/2014/main" id="{9EB1594C-3B44-41A3-843A-C66CF2F16EE0}"/>
            </a:ext>
          </a:extLst>
        </xdr:cNvPr>
        <xdr:cNvSpPr txBox="1"/>
      </xdr:nvSpPr>
      <xdr:spPr>
        <a:xfrm>
          <a:off x="10329672" y="9048607"/>
          <a:ext cx="3716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Growth</a:t>
          </a:r>
        </a:p>
      </xdr:txBody>
    </xdr:sp>
    <xdr:clientData/>
  </xdr:oneCellAnchor>
  <xdr:twoCellAnchor editAs="oneCell">
    <xdr:from>
      <xdr:col>6</xdr:col>
      <xdr:colOff>127</xdr:colOff>
      <xdr:row>21</xdr:row>
      <xdr:rowOff>90170</xdr:rowOff>
    </xdr:from>
    <xdr:to>
      <xdr:col>6</xdr:col>
      <xdr:colOff>190627</xdr:colOff>
      <xdr:row>22</xdr:row>
      <xdr:rowOff>90170</xdr:rowOff>
    </xdr:to>
    <xdr:sp macro="" textlink="">
      <xdr:nvSpPr>
        <xdr:cNvPr id="71" name="PTObj_DNode_2_15">
          <a:extLst>
            <a:ext uri="{FF2B5EF4-FFF2-40B4-BE49-F238E27FC236}">
              <a16:creationId xmlns:a16="http://schemas.microsoft.com/office/drawing/2014/main" id="{C31F5AF2-D6DC-46B3-A2FE-B5DAD54A3EF6}"/>
            </a:ext>
          </a:extLst>
        </xdr:cNvPr>
        <xdr:cNvSpPr/>
      </xdr:nvSpPr>
      <xdr:spPr>
        <a:xfrm rot="-5400000">
          <a:off x="11620627" y="980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21</xdr:row>
      <xdr:rowOff>95107</xdr:rowOff>
    </xdr:from>
    <xdr:ext cx="364972" cy="180627"/>
    <xdr:sp macro="" textlink="">
      <xdr:nvSpPr>
        <xdr:cNvPr id="72" name="PTObj_DBranchName_2_15">
          <a:extLst>
            <a:ext uri="{FF2B5EF4-FFF2-40B4-BE49-F238E27FC236}">
              <a16:creationId xmlns:a16="http://schemas.microsoft.com/office/drawing/2014/main" id="{59E7BDD3-CE73-4DFB-8C5F-C501863444FF}"/>
            </a:ext>
          </a:extLst>
        </xdr:cNvPr>
        <xdr:cNvSpPr txBox="1"/>
      </xdr:nvSpPr>
      <xdr:spPr>
        <a:xfrm>
          <a:off x="10329672" y="9810607"/>
          <a:ext cx="3649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Decline</a:t>
          </a:r>
        </a:p>
      </xdr:txBody>
    </xdr:sp>
    <xdr:clientData/>
  </xdr:oneCellAnchor>
  <xdr:twoCellAnchor editAs="oneCell">
    <xdr:from>
      <xdr:col>5</xdr:col>
      <xdr:colOff>127</xdr:colOff>
      <xdr:row>27</xdr:row>
      <xdr:rowOff>90170</xdr:rowOff>
    </xdr:from>
    <xdr:to>
      <xdr:col>5</xdr:col>
      <xdr:colOff>190627</xdr:colOff>
      <xdr:row>28</xdr:row>
      <xdr:rowOff>90170</xdr:rowOff>
    </xdr:to>
    <xdr:sp macro="" textlink="">
      <xdr:nvSpPr>
        <xdr:cNvPr id="73" name="PTObj_DNode_2_13">
          <a:extLst>
            <a:ext uri="{FF2B5EF4-FFF2-40B4-BE49-F238E27FC236}">
              <a16:creationId xmlns:a16="http://schemas.microsoft.com/office/drawing/2014/main" id="{83E3055E-B034-407C-A036-90C51E7916CC}"/>
            </a:ext>
          </a:extLst>
        </xdr:cNvPr>
        <xdr:cNvSpPr/>
      </xdr:nvSpPr>
      <xdr:spPr>
        <a:xfrm>
          <a:off x="10049002" y="10948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27</xdr:row>
      <xdr:rowOff>95107</xdr:rowOff>
    </xdr:from>
    <xdr:ext cx="315535" cy="180627"/>
    <xdr:sp macro="" textlink="">
      <xdr:nvSpPr>
        <xdr:cNvPr id="74" name="PTObj_DBranchName_2_13">
          <a:extLst>
            <a:ext uri="{FF2B5EF4-FFF2-40B4-BE49-F238E27FC236}">
              <a16:creationId xmlns:a16="http://schemas.microsoft.com/office/drawing/2014/main" id="{D1C40CBC-3BC8-4840-9FC8-168316743C27}"/>
            </a:ext>
          </a:extLst>
        </xdr:cNvPr>
        <xdr:cNvSpPr txBox="1"/>
      </xdr:nvSpPr>
      <xdr:spPr>
        <a:xfrm>
          <a:off x="8796147" y="109536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25</xdr:row>
      <xdr:rowOff>90170</xdr:rowOff>
    </xdr:from>
    <xdr:to>
      <xdr:col>6</xdr:col>
      <xdr:colOff>190627</xdr:colOff>
      <xdr:row>26</xdr:row>
      <xdr:rowOff>90170</xdr:rowOff>
    </xdr:to>
    <xdr:sp macro="" textlink="">
      <xdr:nvSpPr>
        <xdr:cNvPr id="75" name="PTObj_DNode_2_16">
          <a:extLst>
            <a:ext uri="{FF2B5EF4-FFF2-40B4-BE49-F238E27FC236}">
              <a16:creationId xmlns:a16="http://schemas.microsoft.com/office/drawing/2014/main" id="{860F7399-1E00-4DF4-AB32-31BE85BE8C8D}"/>
            </a:ext>
          </a:extLst>
        </xdr:cNvPr>
        <xdr:cNvSpPr/>
      </xdr:nvSpPr>
      <xdr:spPr>
        <a:xfrm rot="-5400000">
          <a:off x="11620627" y="1056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25</xdr:row>
      <xdr:rowOff>95107</xdr:rowOff>
    </xdr:from>
    <xdr:ext cx="588303" cy="180627"/>
    <xdr:sp macro="" textlink="">
      <xdr:nvSpPr>
        <xdr:cNvPr id="76" name="PTObj_DBranchName_2_16">
          <a:extLst>
            <a:ext uri="{FF2B5EF4-FFF2-40B4-BE49-F238E27FC236}">
              <a16:creationId xmlns:a16="http://schemas.microsoft.com/office/drawing/2014/main" id="{10CF2085-9D1A-4883-9D9B-2436ECC28E75}"/>
            </a:ext>
          </a:extLst>
        </xdr:cNvPr>
        <xdr:cNvSpPr txBox="1"/>
      </xdr:nvSpPr>
      <xdr:spPr>
        <a:xfrm>
          <a:off x="10329672" y="10572607"/>
          <a:ext cx="58830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>
    <xdr:from>
      <xdr:col>7</xdr:col>
      <xdr:colOff>19050</xdr:colOff>
      <xdr:row>4</xdr:row>
      <xdr:rowOff>161924</xdr:rowOff>
    </xdr:from>
    <xdr:to>
      <xdr:col>12</xdr:col>
      <xdr:colOff>495300</xdr:colOff>
      <xdr:row>26</xdr:row>
      <xdr:rowOff>66675</xdr:rowOff>
    </xdr:to>
    <xdr:sp macro="" textlink="">
      <xdr:nvSpPr>
        <xdr:cNvPr id="93" name="Content Placeholder 1">
          <a:extLst>
            <a:ext uri="{FF2B5EF4-FFF2-40B4-BE49-F238E27FC236}">
              <a16:creationId xmlns:a16="http://schemas.microsoft.com/office/drawing/2014/main" id="{57555B72-A988-4F05-96E5-9BCC697D5759}"/>
            </a:ext>
          </a:extLst>
        </xdr:cNvPr>
        <xdr:cNvSpPr txBox="1">
          <a:spLocks/>
        </xdr:cNvSpPr>
      </xdr:nvSpPr>
      <xdr:spPr>
        <a:xfrm>
          <a:off x="10648950" y="790574"/>
          <a:ext cx="3524250" cy="4095751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2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>
              <a:solidFill>
                <a:sysClr val="windowText" lastClr="000000"/>
              </a:solidFill>
              <a:cs typeface="Courier New" pitchFamily="49" charset="0"/>
            </a:rPr>
            <a:t>To identify</a:t>
          </a:r>
          <a:r>
            <a:rPr lang="en-US" sz="1200" b="1" i="0" baseline="0">
              <a:solidFill>
                <a:sysClr val="windowText" lastClr="000000"/>
              </a:solidFill>
              <a:cs typeface="Courier New" pitchFamily="49" charset="0"/>
            </a:rPr>
            <a:t> EMV and optimal decision, we use folding backward right to left.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baseline="0">
              <a:solidFill>
                <a:sysClr val="windowText" lastClr="000000"/>
              </a:solidFill>
              <a:cs typeface="Courier New" pitchFamily="49" charset="0"/>
            </a:rPr>
            <a:t>Decision tree leading left to right.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This is the portion of original tree with only optimal decisions.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 best decision is to continue to get permit for building  5 star hotel with expected value of 2.381. If permit is rejected with 70% then continue to get permit for building office building.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If build the office building permit approved with 80% then 60% chances of economic growth and $3 millions will be payoff(33.6%). On the other hand, 40% chances of economic decline and $1 million will be payoff(22.4%).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If build the office building permit rejected with 20% then sell the property and payoff will be $1.5 millions.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A very less chances (2.06) to reject permit of office building and very high chance (3.13) to approve permit of 5 star hotel.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8464          ">
          <a:extLst xmlns:a="http://schemas.openxmlformats.org/drawingml/2006/main">
            <a:ext uri="{FF2B5EF4-FFF2-40B4-BE49-F238E27FC236}">
              <a16:creationId xmlns:a16="http://schemas.microsoft.com/office/drawing/2014/main" id="{A47C4CD3-1946-4E41-9798-02137BAEE944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8464         ">
          <a:extLst xmlns:a="http://schemas.openxmlformats.org/drawingml/2006/main">
            <a:ext uri="{FF2B5EF4-FFF2-40B4-BE49-F238E27FC236}">
              <a16:creationId xmlns:a16="http://schemas.microsoft.com/office/drawing/2014/main" id="{51D08793-31A6-4BD1-B143-72030F1D07D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8464        ">
          <a:extLst xmlns:a="http://schemas.openxmlformats.org/drawingml/2006/main">
            <a:ext uri="{FF2B5EF4-FFF2-40B4-BE49-F238E27FC236}">
              <a16:creationId xmlns:a16="http://schemas.microsoft.com/office/drawing/2014/main" id="{230F9178-0CBB-4ADE-8C27-E4270CD2ACB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8464       ">
          <a:extLst xmlns:a="http://schemas.openxmlformats.org/drawingml/2006/main">
            <a:ext uri="{FF2B5EF4-FFF2-40B4-BE49-F238E27FC236}">
              <a16:creationId xmlns:a16="http://schemas.microsoft.com/office/drawing/2014/main" id="{4C729EFC-E883-41ED-BA0B-9E12F9477FDB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8464      ">
          <a:extLst xmlns:a="http://schemas.openxmlformats.org/drawingml/2006/main">
            <a:ext uri="{FF2B5EF4-FFF2-40B4-BE49-F238E27FC236}">
              <a16:creationId xmlns:a16="http://schemas.microsoft.com/office/drawing/2014/main" id="{85758A55-5B0F-496E-AEB4-9A16D59997B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225425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D6ED6-1127-4B31-B88A-638E8115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5</xdr:row>
      <xdr:rowOff>114300</xdr:rowOff>
    </xdr:from>
    <xdr:to>
      <xdr:col>19</xdr:col>
      <xdr:colOff>28575</xdr:colOff>
      <xdr:row>25</xdr:row>
      <xdr:rowOff>155122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026D68C4-FEF4-4CA8-9CDB-FB2C62D96737}"/>
            </a:ext>
          </a:extLst>
        </xdr:cNvPr>
        <xdr:cNvSpPr txBox="1">
          <a:spLocks/>
        </xdr:cNvSpPr>
      </xdr:nvSpPr>
      <xdr:spPr>
        <a:xfrm>
          <a:off x="6362700" y="876300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33.6%, 22.4%, 18%, 14% and 12% probability CalDev company will earn $3 millions, $1million, $4.25 millions, $1.5 millions and $1.45 millions respectively.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A very high risk to earn $3 millions but each optimal path will a chance to earn more than $1 million.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In decision analysis, it is very important to understand risks in order to optimal decisions.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31255          ">
          <a:extLst xmlns:a="http://schemas.openxmlformats.org/drawingml/2006/main">
            <a:ext uri="{FF2B5EF4-FFF2-40B4-BE49-F238E27FC236}">
              <a16:creationId xmlns:a16="http://schemas.microsoft.com/office/drawing/2014/main" id="{4EA0311A-EB10-4890-A543-DEAAF462494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31255         ">
          <a:extLst xmlns:a="http://schemas.openxmlformats.org/drawingml/2006/main">
            <a:ext uri="{FF2B5EF4-FFF2-40B4-BE49-F238E27FC236}">
              <a16:creationId xmlns:a16="http://schemas.microsoft.com/office/drawing/2014/main" id="{4E75B4F9-A2F3-4F3F-9D3B-8BA6F8164DC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31255        ">
          <a:extLst xmlns:a="http://schemas.openxmlformats.org/drawingml/2006/main">
            <a:ext uri="{FF2B5EF4-FFF2-40B4-BE49-F238E27FC236}">
              <a16:creationId xmlns:a16="http://schemas.microsoft.com/office/drawing/2014/main" id="{BCF0C443-D040-41CB-9084-CD358DD1E93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31255       ">
          <a:extLst xmlns:a="http://schemas.openxmlformats.org/drawingml/2006/main">
            <a:ext uri="{FF2B5EF4-FFF2-40B4-BE49-F238E27FC236}">
              <a16:creationId xmlns:a16="http://schemas.microsoft.com/office/drawing/2014/main" id="{9D846A69-4C5E-45ED-8597-D89345685F4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31255      ">
          <a:extLst xmlns:a="http://schemas.openxmlformats.org/drawingml/2006/main">
            <a:ext uri="{FF2B5EF4-FFF2-40B4-BE49-F238E27FC236}">
              <a16:creationId xmlns:a16="http://schemas.microsoft.com/office/drawing/2014/main" id="{44843DD1-1085-4F32-B266-0B222DB3E70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549275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0646A-EF8B-498F-B209-0AE3466B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7</xdr:row>
      <xdr:rowOff>152400</xdr:rowOff>
    </xdr:from>
    <xdr:to>
      <xdr:col>18</xdr:col>
      <xdr:colOff>581025</xdr:colOff>
      <xdr:row>27</xdr:row>
      <xdr:rowOff>193222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AC735C9E-88D4-4514-A03E-5903D1A33F0B}"/>
            </a:ext>
          </a:extLst>
        </xdr:cNvPr>
        <xdr:cNvSpPr txBox="1">
          <a:spLocks/>
        </xdr:cNvSpPr>
      </xdr:nvSpPr>
      <xdr:spPr>
        <a:xfrm>
          <a:off x="5981700" y="1295400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three lines for sell property, build 5Star hotel and build office building respectively.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Originally Lease to college is $1.5 millions and here on the x axis we set range $0.5 to $4millions. The results shown on the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Sell property results do not change $0.5 to $4 millions means it's always bad decision.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Permit for build office building and build 5 star hotel results are insensitive from $0.5 to $1.6 millions afterwards gradually increasing trend and best decision will be 5star hotel because it gives more expected value.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Build 5 star hotel decision is insensitive $0.5 to $4millions because it gives better result.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893          ">
          <a:extLst xmlns:a="http://schemas.openxmlformats.org/drawingml/2006/main">
            <a:ext uri="{FF2B5EF4-FFF2-40B4-BE49-F238E27FC236}">
              <a16:creationId xmlns:a16="http://schemas.microsoft.com/office/drawing/2014/main" id="{5410053E-68A0-4F47-9C2F-48A7AA675FB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893         ">
          <a:extLst xmlns:a="http://schemas.openxmlformats.org/drawingml/2006/main">
            <a:ext uri="{FF2B5EF4-FFF2-40B4-BE49-F238E27FC236}">
              <a16:creationId xmlns:a16="http://schemas.microsoft.com/office/drawing/2014/main" id="{40CE803F-6A90-4837-BEAC-9C2B69EC8D0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893        ">
          <a:extLst xmlns:a="http://schemas.openxmlformats.org/drawingml/2006/main">
            <a:ext uri="{FF2B5EF4-FFF2-40B4-BE49-F238E27FC236}">
              <a16:creationId xmlns:a16="http://schemas.microsoft.com/office/drawing/2014/main" id="{AF2FD0FD-7A9C-4279-8CBB-D632AFB6D2A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893       ">
          <a:extLst xmlns:a="http://schemas.openxmlformats.org/drawingml/2006/main">
            <a:ext uri="{FF2B5EF4-FFF2-40B4-BE49-F238E27FC236}">
              <a16:creationId xmlns:a16="http://schemas.microsoft.com/office/drawing/2014/main" id="{CF26CC59-B836-4EE9-A3EE-75F37E484A8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893      ">
          <a:extLst xmlns:a="http://schemas.openxmlformats.org/drawingml/2006/main">
            <a:ext uri="{FF2B5EF4-FFF2-40B4-BE49-F238E27FC236}">
              <a16:creationId xmlns:a16="http://schemas.microsoft.com/office/drawing/2014/main" id="{9F156755-0AE7-4A12-A25E-F1526FAFB30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177800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EEFCD-7E2B-4AB3-9C2D-43AF62DA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5</xdr:row>
      <xdr:rowOff>133350</xdr:rowOff>
    </xdr:from>
    <xdr:to>
      <xdr:col>18</xdr:col>
      <xdr:colOff>542925</xdr:colOff>
      <xdr:row>25</xdr:row>
      <xdr:rowOff>174172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E0982171-B85B-4620-A165-35E04454E8D8}"/>
            </a:ext>
          </a:extLst>
        </xdr:cNvPr>
        <xdr:cNvSpPr txBox="1">
          <a:spLocks/>
        </xdr:cNvSpPr>
      </xdr:nvSpPr>
      <xdr:spPr>
        <a:xfrm>
          <a:off x="5705475" y="895350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three lines for sell property, build 5Star hotel and build office building respectively.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Originally probability is 0.3 and here on the x axis we set range 0.1 to 0.95 probability. The results shown on the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Here, sell property is always bad decision because it is insensitive 0.1 to 0.95 probability.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Threshold is 0.194 probability.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 left of 0.19 probability, best decision to build office building.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To the right of 0.19 probability, best decision to build 5 star hotel because results are steadily increasing.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Beyond 0.19 probability building 5 star hotel decision is insensitive.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 baseline="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6511          ">
          <a:extLst xmlns:a="http://schemas.openxmlformats.org/drawingml/2006/main">
            <a:ext uri="{FF2B5EF4-FFF2-40B4-BE49-F238E27FC236}">
              <a16:creationId xmlns:a16="http://schemas.microsoft.com/office/drawing/2014/main" id="{05DD9F2B-163C-4E62-B6F4-1465BCE1F0D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6511         ">
          <a:extLst xmlns:a="http://schemas.openxmlformats.org/drawingml/2006/main">
            <a:ext uri="{FF2B5EF4-FFF2-40B4-BE49-F238E27FC236}">
              <a16:creationId xmlns:a16="http://schemas.microsoft.com/office/drawing/2014/main" id="{CD953050-0F59-4110-BF6A-DB734BDB213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6511        ">
          <a:extLst xmlns:a="http://schemas.openxmlformats.org/drawingml/2006/main">
            <a:ext uri="{FF2B5EF4-FFF2-40B4-BE49-F238E27FC236}">
              <a16:creationId xmlns:a16="http://schemas.microsoft.com/office/drawing/2014/main" id="{EB8F2D2C-0E7F-4440-B5AE-35E21C6B5FB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6511       ">
          <a:extLst xmlns:a="http://schemas.openxmlformats.org/drawingml/2006/main">
            <a:ext uri="{FF2B5EF4-FFF2-40B4-BE49-F238E27FC236}">
              <a16:creationId xmlns:a16="http://schemas.microsoft.com/office/drawing/2014/main" id="{76F7FFA9-B794-4F37-8F63-25327118C68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6511      ">
          <a:extLst xmlns:a="http://schemas.openxmlformats.org/drawingml/2006/main">
            <a:ext uri="{FF2B5EF4-FFF2-40B4-BE49-F238E27FC236}">
              <a16:creationId xmlns:a16="http://schemas.microsoft.com/office/drawing/2014/main" id="{7E2A6FE1-6DC4-4D1A-88BC-D24646A12C5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549275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86DDC-199E-428C-B5B7-32DE321D5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6</xdr:row>
      <xdr:rowOff>9525</xdr:rowOff>
    </xdr:from>
    <xdr:to>
      <xdr:col>18</xdr:col>
      <xdr:colOff>400050</xdr:colOff>
      <xdr:row>26</xdr:row>
      <xdr:rowOff>50347</xdr:rowOff>
    </xdr:to>
    <xdr:sp macro="" textlink="">
      <xdr:nvSpPr>
        <xdr:cNvPr id="3" name="Content Placeholder 1">
          <a:extLst>
            <a:ext uri="{FF2B5EF4-FFF2-40B4-BE49-F238E27FC236}">
              <a16:creationId xmlns:a16="http://schemas.microsoft.com/office/drawing/2014/main" id="{5904102A-CF10-4A3D-AA87-9687A42046BC}"/>
            </a:ext>
          </a:extLst>
        </xdr:cNvPr>
        <xdr:cNvSpPr txBox="1">
          <a:spLocks/>
        </xdr:cNvSpPr>
      </xdr:nvSpPr>
      <xdr:spPr>
        <a:xfrm>
          <a:off x="5800725" y="962025"/>
          <a:ext cx="4381500" cy="3850822"/>
        </a:xfrm>
        <a:prstGeom prst="rect">
          <a:avLst/>
        </a:prstGeom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 typeface="Arial" panose="020B0604020202020204" pitchFamily="34" charset="0"/>
            <a:buNone/>
          </a:pPr>
          <a:r>
            <a:rPr lang="en-US" sz="1400" b="1" i="1">
              <a:solidFill>
                <a:srgbClr val="0070C0"/>
              </a:solidFill>
              <a:cs typeface="Courier New" pitchFamily="49" charset="0"/>
            </a:rPr>
            <a:t>Explaination: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There are three lines for sell property, build 5Star hotel and build office building respectively.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Originally probability is 0.8 and here on the x axis we set range 0.1 to 0.95 probability. The results shown on the y-axis.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Here, selling property is not always bad decision but it is insensitive from 0.1 to 0.95 probability.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EMV is gradually increasing in given range of probability.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Permit to build 5 star hotel is best decision from 0.1 to 0.95 probability because (EMV) expected value is higher as compared to other decisions.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200" b="1" i="0" kern="1200" baseline="0">
              <a:solidFill>
                <a:sysClr val="windowText" lastClr="000000"/>
              </a:solidFill>
              <a:latin typeface="+mn-lt"/>
              <a:ea typeface="+mn-ea"/>
              <a:cs typeface="Courier New" pitchFamily="49" charset="0"/>
            </a:rPr>
            <a:t>This decision is insensitive.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marR="0" lvl="0" indent="-1714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1200" b="1" i="0" kern="1200">
            <a:solidFill>
              <a:sysClr val="windowText" lastClr="000000"/>
            </a:solidFill>
            <a:latin typeface="+mn-lt"/>
            <a:ea typeface="+mn-ea"/>
            <a:cs typeface="Courier New" pitchFamily="49" charset="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i="0">
            <a:solidFill>
              <a:sysClr val="windowText" lastClr="000000"/>
            </a:solidFill>
            <a:cs typeface="Courier New" pitchFamily="49" charset="0"/>
          </a:endParaRPr>
        </a:p>
        <a:p>
          <a:pPr>
            <a:buFont typeface="Arial" panose="020B0604020202020204" pitchFamily="34" charset="0"/>
            <a:buNone/>
          </a:pPr>
          <a:endParaRPr lang="en-US" sz="1200" b="1">
            <a:solidFill>
              <a:srgbClr val="0070C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1" baseline="0"/>
        </a:p>
        <a:p>
          <a:pPr marL="0" indent="0">
            <a:buNone/>
          </a:pPr>
          <a:endParaRPr lang="en-US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0DB0-231A-4AE4-A854-DCBEA93BF027}">
  <dimension ref="A1:H75"/>
  <sheetViews>
    <sheetView tabSelected="1" zoomScale="80" zoomScaleNormal="80" workbookViewId="0">
      <selection activeCell="B10" sqref="B10"/>
    </sheetView>
  </sheetViews>
  <sheetFormatPr defaultRowHeight="15" x14ac:dyDescent="0.25"/>
  <cols>
    <col min="1" max="1" width="31.5703125" bestFit="1" customWidth="1"/>
    <col min="2" max="2" width="21.140625" customWidth="1"/>
    <col min="3" max="3" width="25.85546875" customWidth="1"/>
    <col min="4" max="4" width="23" customWidth="1"/>
    <col min="5" max="5" width="26.140625" customWidth="1"/>
    <col min="6" max="6" width="23" customWidth="1"/>
    <col min="7" max="7" width="23.5703125" customWidth="1"/>
    <col min="8" max="8" width="16.7109375" customWidth="1"/>
  </cols>
  <sheetData>
    <row r="1" spans="1:6" x14ac:dyDescent="0.25">
      <c r="A1" s="1" t="s">
        <v>0</v>
      </c>
    </row>
    <row r="2" spans="1:6" x14ac:dyDescent="0.25">
      <c r="A2" s="16" t="s">
        <v>69</v>
      </c>
      <c r="B2" s="17" t="s">
        <v>129</v>
      </c>
      <c r="C2" s="17" t="s">
        <v>71</v>
      </c>
      <c r="D2" s="24"/>
    </row>
    <row r="3" spans="1:6" x14ac:dyDescent="0.25">
      <c r="A3" s="18" t="s">
        <v>49</v>
      </c>
      <c r="B3" s="19">
        <v>0</v>
      </c>
      <c r="C3" s="19">
        <v>0</v>
      </c>
      <c r="D3" s="25"/>
    </row>
    <row r="4" spans="1:6" x14ac:dyDescent="0.25">
      <c r="A4" s="18" t="s">
        <v>79</v>
      </c>
      <c r="B4" s="20">
        <v>0.15</v>
      </c>
      <c r="C4" s="20">
        <v>0.3</v>
      </c>
      <c r="D4" s="25"/>
    </row>
    <row r="5" spans="1:6" x14ac:dyDescent="0.25">
      <c r="A5" s="18" t="s">
        <v>80</v>
      </c>
      <c r="B5" s="20">
        <v>0.15</v>
      </c>
      <c r="C5" s="20">
        <f>1-C4</f>
        <v>0.7</v>
      </c>
      <c r="D5" s="25"/>
    </row>
    <row r="6" spans="1:6" x14ac:dyDescent="0.25">
      <c r="A6" s="18" t="s">
        <v>81</v>
      </c>
      <c r="B6" s="20">
        <v>0.15</v>
      </c>
      <c r="C6" s="20">
        <v>0.8</v>
      </c>
      <c r="D6" s="25"/>
    </row>
    <row r="7" spans="1:6" x14ac:dyDescent="0.25">
      <c r="A7" s="18" t="s">
        <v>82</v>
      </c>
      <c r="B7" s="20">
        <v>0.15</v>
      </c>
      <c r="C7" s="20">
        <v>0.2</v>
      </c>
      <c r="D7" s="25"/>
    </row>
    <row r="8" spans="1:6" x14ac:dyDescent="0.25">
      <c r="A8" s="27"/>
      <c r="B8" s="25"/>
      <c r="C8" s="25"/>
      <c r="D8" s="25"/>
    </row>
    <row r="9" spans="1:6" x14ac:dyDescent="0.25">
      <c r="A9" s="16" t="s">
        <v>130</v>
      </c>
      <c r="B9" s="80" t="s">
        <v>71</v>
      </c>
      <c r="C9" s="25"/>
      <c r="D9" s="25"/>
    </row>
    <row r="10" spans="1:6" x14ac:dyDescent="0.25">
      <c r="A10" s="18" t="s">
        <v>62</v>
      </c>
      <c r="B10" s="20">
        <v>0.6</v>
      </c>
      <c r="D10" s="25"/>
    </row>
    <row r="11" spans="1:6" x14ac:dyDescent="0.25">
      <c r="A11" s="18" t="s">
        <v>63</v>
      </c>
      <c r="B11" s="20">
        <v>0.4</v>
      </c>
      <c r="D11" s="25"/>
    </row>
    <row r="12" spans="1:6" x14ac:dyDescent="0.25">
      <c r="A12" s="86"/>
      <c r="B12" s="86"/>
      <c r="C12" s="86"/>
      <c r="D12" s="26"/>
    </row>
    <row r="13" spans="1:6" x14ac:dyDescent="0.25">
      <c r="A13" s="21" t="s">
        <v>70</v>
      </c>
      <c r="B13" s="17" t="s">
        <v>49</v>
      </c>
      <c r="C13" s="17" t="s">
        <v>58</v>
      </c>
      <c r="D13" s="26"/>
    </row>
    <row r="14" spans="1:6" x14ac:dyDescent="0.25">
      <c r="A14" s="18" t="s">
        <v>73</v>
      </c>
      <c r="B14" s="15">
        <v>1.8</v>
      </c>
      <c r="C14" s="20">
        <v>1.5</v>
      </c>
      <c r="D14" s="26"/>
    </row>
    <row r="15" spans="1:6" x14ac:dyDescent="0.25">
      <c r="A15" s="27"/>
      <c r="B15" s="28"/>
      <c r="C15" s="25"/>
      <c r="D15" s="26"/>
    </row>
    <row r="16" spans="1:6" x14ac:dyDescent="0.25">
      <c r="A16" s="83" t="s">
        <v>50</v>
      </c>
      <c r="B16" s="87"/>
      <c r="C16" s="84"/>
      <c r="D16" s="82"/>
      <c r="E16" s="82"/>
      <c r="F16" s="82"/>
    </row>
    <row r="17" spans="1:6" x14ac:dyDescent="0.25">
      <c r="A17" s="17"/>
      <c r="B17" s="83" t="s">
        <v>75</v>
      </c>
      <c r="C17" s="84"/>
      <c r="D17" s="85"/>
      <c r="E17" s="85"/>
      <c r="F17" s="85"/>
    </row>
    <row r="18" spans="1:6" x14ac:dyDescent="0.25">
      <c r="A18" s="21" t="s">
        <v>70</v>
      </c>
      <c r="B18" s="22" t="s">
        <v>74</v>
      </c>
      <c r="C18" s="22" t="s">
        <v>56</v>
      </c>
      <c r="D18" s="81"/>
      <c r="E18" s="81"/>
      <c r="F18" s="81"/>
    </row>
    <row r="19" spans="1:6" x14ac:dyDescent="0.25">
      <c r="A19" s="18" t="s">
        <v>73</v>
      </c>
      <c r="B19" s="23">
        <v>4.4000000000000004</v>
      </c>
      <c r="C19" s="20">
        <v>1.6</v>
      </c>
      <c r="D19" s="25"/>
      <c r="E19" s="25"/>
      <c r="F19" s="25"/>
    </row>
    <row r="20" spans="1:6" x14ac:dyDescent="0.25">
      <c r="A20" s="27"/>
      <c r="B20" s="28"/>
      <c r="C20" s="25"/>
      <c r="D20" s="26"/>
      <c r="E20" s="29"/>
      <c r="F20" s="29"/>
    </row>
    <row r="21" spans="1:6" x14ac:dyDescent="0.25">
      <c r="A21" s="83" t="s">
        <v>51</v>
      </c>
      <c r="B21" s="87"/>
      <c r="C21" s="84"/>
      <c r="D21" s="82"/>
      <c r="E21" s="82"/>
      <c r="F21" s="29"/>
    </row>
    <row r="22" spans="1:6" x14ac:dyDescent="0.25">
      <c r="A22" s="33"/>
      <c r="B22" s="83" t="s">
        <v>75</v>
      </c>
      <c r="C22" s="84"/>
      <c r="D22" s="85"/>
      <c r="E22" s="85"/>
      <c r="F22" s="30"/>
    </row>
    <row r="23" spans="1:6" x14ac:dyDescent="0.25">
      <c r="A23" s="21" t="s">
        <v>70</v>
      </c>
      <c r="B23" s="22" t="s">
        <v>74</v>
      </c>
      <c r="C23" s="22" t="s">
        <v>56</v>
      </c>
      <c r="D23" s="81"/>
      <c r="E23" s="81"/>
    </row>
    <row r="24" spans="1:6" x14ac:dyDescent="0.25">
      <c r="A24" s="18" t="s">
        <v>73</v>
      </c>
      <c r="B24" s="23">
        <v>3.3</v>
      </c>
      <c r="C24" s="20">
        <v>1.3</v>
      </c>
      <c r="D24" s="25"/>
      <c r="E24" s="25"/>
    </row>
    <row r="30" spans="1:6" ht="15" customHeight="1" x14ac:dyDescent="0.25">
      <c r="C30" s="10" t="e">
        <f ca="1">_xll.PTreeNodeDecision(treeCalc_2!$F$2,2)</f>
        <v>#NAME?</v>
      </c>
      <c r="D30" s="6" t="e">
        <f ca="1">_xll.PTreeNodeProbability(treeCalc_2!$F$2,2)</f>
        <v>#NAME?</v>
      </c>
    </row>
    <row r="31" spans="1:6" ht="15" customHeight="1" x14ac:dyDescent="0.25">
      <c r="C31" s="7">
        <f>B14</f>
        <v>1.8</v>
      </c>
      <c r="D31" s="5" t="e">
        <f ca="1">_xll.PTreeNodeValue(treeCalc_2!$F$2,2)</f>
        <v>#NAME?</v>
      </c>
    </row>
    <row r="32" spans="1:6" ht="15" customHeight="1" x14ac:dyDescent="0.25">
      <c r="B32" s="7"/>
      <c r="C32" s="8" t="s">
        <v>46</v>
      </c>
    </row>
    <row r="33" spans="2:8" ht="15" customHeight="1" x14ac:dyDescent="0.25">
      <c r="B33" s="7"/>
      <c r="C33" s="9" t="e">
        <f ca="1">_xll.PTreeNodeValue(treeCalc_2!$F$2,1)</f>
        <v>#NAME?</v>
      </c>
    </row>
    <row r="34" spans="2:8" ht="15" customHeight="1" x14ac:dyDescent="0.25">
      <c r="E34" s="13">
        <f>B10</f>
        <v>0.6</v>
      </c>
      <c r="F34" s="6" t="e">
        <f ca="1">_xll.PTreeNodeProbability(treeCalc_2!$F$2,7)</f>
        <v>#NAME?</v>
      </c>
    </row>
    <row r="35" spans="2:8" ht="15" customHeight="1" x14ac:dyDescent="0.25">
      <c r="E35" s="31">
        <f>B19</f>
        <v>4.4000000000000004</v>
      </c>
      <c r="F35" s="5" t="e">
        <f ca="1">_xll.PTreeNodeValue(treeCalc_2!$F$2,7)</f>
        <v>#NAME?</v>
      </c>
    </row>
    <row r="36" spans="2:8" ht="15" customHeight="1" x14ac:dyDescent="0.25">
      <c r="D36" s="13">
        <f>C4</f>
        <v>0.3</v>
      </c>
      <c r="E36" s="11" t="s">
        <v>52</v>
      </c>
    </row>
    <row r="37" spans="2:8" ht="15" customHeight="1" x14ac:dyDescent="0.25">
      <c r="D37" s="7">
        <v>0</v>
      </c>
      <c r="E37" s="12" t="e">
        <f ca="1">_xll.PTreeNodeValue(treeCalc_2!$F$2,5)</f>
        <v>#NAME?</v>
      </c>
    </row>
    <row r="38" spans="2:8" ht="15" customHeight="1" x14ac:dyDescent="0.25">
      <c r="E38" s="13">
        <f>1-B10</f>
        <v>0.4</v>
      </c>
      <c r="F38" s="6" t="e">
        <f ca="1">_xll.PTreeNodeProbability(treeCalc_2!$F$2,8)</f>
        <v>#NAME?</v>
      </c>
    </row>
    <row r="39" spans="2:8" ht="15" customHeight="1" x14ac:dyDescent="0.25">
      <c r="E39" s="7">
        <f>C19</f>
        <v>1.6</v>
      </c>
      <c r="F39" s="5" t="e">
        <f ca="1">_xll.PTreeNodeValue(treeCalc_2!$F$2,8)</f>
        <v>#NAME?</v>
      </c>
    </row>
    <row r="40" spans="2:8" ht="15" customHeight="1" x14ac:dyDescent="0.25">
      <c r="C40" s="10" t="e">
        <f ca="1">_xll.PTreeNodeDecision(treeCalc_2!$F$2,3)</f>
        <v>#NAME?</v>
      </c>
      <c r="D40" s="11" t="s">
        <v>52</v>
      </c>
    </row>
    <row r="41" spans="2:8" ht="15" customHeight="1" x14ac:dyDescent="0.25">
      <c r="C41" s="7">
        <f>-B4</f>
        <v>-0.15</v>
      </c>
      <c r="D41" s="12" t="e">
        <f ca="1">_xll.PTreeNodeValue(treeCalc_2!$F$2,3)</f>
        <v>#NAME?</v>
      </c>
    </row>
    <row r="42" spans="2:8" ht="15" customHeight="1" x14ac:dyDescent="0.25">
      <c r="E42" s="10" t="e">
        <f ca="1">_xll.PTreeNodeDecision(treeCalc_2!$F$2,9)</f>
        <v>#NAME?</v>
      </c>
      <c r="F42" s="6" t="e">
        <f ca="1">_xll.PTreeNodeProbability(treeCalc_2!$F$2,9)</f>
        <v>#NAME?</v>
      </c>
    </row>
    <row r="43" spans="2:8" ht="15" customHeight="1" x14ac:dyDescent="0.25">
      <c r="E43" s="7">
        <f>B14</f>
        <v>1.8</v>
      </c>
      <c r="F43" s="5" t="e">
        <f ca="1">_xll.PTreeNodeValue(treeCalc_2!$F$2,9)</f>
        <v>#NAME?</v>
      </c>
    </row>
    <row r="44" spans="2:8" ht="15" customHeight="1" x14ac:dyDescent="0.25">
      <c r="D44" s="13">
        <f>1-C4</f>
        <v>0.7</v>
      </c>
      <c r="E44" s="8" t="s">
        <v>46</v>
      </c>
    </row>
    <row r="45" spans="2:8" ht="15" customHeight="1" x14ac:dyDescent="0.25">
      <c r="D45" s="7">
        <v>0</v>
      </c>
      <c r="E45" s="9" t="e">
        <f ca="1">_xll.PTreeNodeValue(treeCalc_2!$F$2,6)</f>
        <v>#NAME?</v>
      </c>
    </row>
    <row r="46" spans="2:8" ht="15" customHeight="1" x14ac:dyDescent="0.25">
      <c r="E46" s="10" t="e">
        <f ca="1">_xll.PTreeNodeDecision(treeCalc_2!$F$2,10)</f>
        <v>#NAME?</v>
      </c>
      <c r="F46" s="6" t="e">
        <f ca="1">_xll.PTreeNodeProbability(treeCalc_2!$F$2,10)</f>
        <v>#NAME?</v>
      </c>
    </row>
    <row r="47" spans="2:8" ht="15" customHeight="1" x14ac:dyDescent="0.25">
      <c r="E47" s="7">
        <f>C14</f>
        <v>1.5</v>
      </c>
      <c r="F47" s="5" t="e">
        <f ca="1">_xll.PTreeNodeValue(treeCalc_2!$F$2,10)</f>
        <v>#NAME?</v>
      </c>
    </row>
    <row r="48" spans="2:8" ht="15" customHeight="1" x14ac:dyDescent="0.25">
      <c r="G48" s="13">
        <f>B10</f>
        <v>0.6</v>
      </c>
      <c r="H48" s="6" t="e">
        <f ca="1">_xll.PTreeNodeProbability(treeCalc_2!$F$2,14)</f>
        <v>#NAME?</v>
      </c>
    </row>
    <row r="49" spans="4:8" ht="15" customHeight="1" x14ac:dyDescent="0.25">
      <c r="G49" s="31">
        <f>B24</f>
        <v>3.3</v>
      </c>
      <c r="H49" s="5" t="e">
        <f ca="1">_xll.PTreeNodeValue(treeCalc_2!$F$2,14)</f>
        <v>#NAME?</v>
      </c>
    </row>
    <row r="50" spans="4:8" ht="15" customHeight="1" x14ac:dyDescent="0.25">
      <c r="F50" s="13">
        <f>C6</f>
        <v>0.8</v>
      </c>
      <c r="G50" s="11" t="s">
        <v>52</v>
      </c>
    </row>
    <row r="51" spans="4:8" ht="15" customHeight="1" x14ac:dyDescent="0.25">
      <c r="F51" s="7">
        <v>0</v>
      </c>
      <c r="G51" s="12" t="e">
        <f ca="1">_xll.PTreeNodeValue(treeCalc_2!$F$2,12)</f>
        <v>#NAME?</v>
      </c>
    </row>
    <row r="52" spans="4:8" ht="15" customHeight="1" x14ac:dyDescent="0.25">
      <c r="G52" s="13">
        <f>1-B10</f>
        <v>0.4</v>
      </c>
      <c r="H52" s="6" t="e">
        <f ca="1">_xll.PTreeNodeProbability(treeCalc_2!$F$2,15)</f>
        <v>#NAME?</v>
      </c>
    </row>
    <row r="53" spans="4:8" ht="15" customHeight="1" x14ac:dyDescent="0.25">
      <c r="G53" s="7">
        <f>C24</f>
        <v>1.3</v>
      </c>
      <c r="H53" s="5" t="e">
        <f ca="1">_xll.PTreeNodeValue(treeCalc_2!$F$2,15)</f>
        <v>#NAME?</v>
      </c>
    </row>
    <row r="54" spans="4:8" ht="15" customHeight="1" x14ac:dyDescent="0.25">
      <c r="E54" s="10" t="e">
        <f ca="1">_xll.PTreeNodeDecision(treeCalc_2!$F$2,11)</f>
        <v>#NAME?</v>
      </c>
      <c r="F54" s="11" t="s">
        <v>52</v>
      </c>
    </row>
    <row r="55" spans="4:8" ht="15" customHeight="1" x14ac:dyDescent="0.25">
      <c r="E55" s="7">
        <f>-0.15</f>
        <v>-0.15</v>
      </c>
      <c r="F55" s="12" t="e">
        <f ca="1">_xll.PTreeNodeValue(treeCalc_2!$F$2,11)</f>
        <v>#NAME?</v>
      </c>
    </row>
    <row r="56" spans="4:8" ht="15" customHeight="1" x14ac:dyDescent="0.25">
      <c r="G56" s="10" t="e">
        <f ca="1">_xll.PTreeNodeDecision(treeCalc_2!$F$2,16)</f>
        <v>#NAME?</v>
      </c>
      <c r="H56" s="6" t="e">
        <f ca="1">_xll.PTreeNodeProbability(treeCalc_2!$F$2,16)</f>
        <v>#NAME?</v>
      </c>
    </row>
    <row r="57" spans="4:8" ht="15" customHeight="1" x14ac:dyDescent="0.25">
      <c r="G57" s="7">
        <f>B14</f>
        <v>1.8</v>
      </c>
      <c r="H57" s="5" t="e">
        <f ca="1">_xll.PTreeNodeValue(treeCalc_2!$F$2,16)</f>
        <v>#NAME?</v>
      </c>
    </row>
    <row r="58" spans="4:8" ht="15" customHeight="1" x14ac:dyDescent="0.25">
      <c r="F58" s="13">
        <f>1-C6</f>
        <v>0.19999999999999996</v>
      </c>
      <c r="G58" s="8" t="s">
        <v>46</v>
      </c>
    </row>
    <row r="59" spans="4:8" ht="15" customHeight="1" x14ac:dyDescent="0.25">
      <c r="F59" s="7">
        <v>0</v>
      </c>
      <c r="G59" s="9" t="e">
        <f ca="1">_xll.PTreeNodeValue(treeCalc_2!$F$2,13)</f>
        <v>#NAME?</v>
      </c>
    </row>
    <row r="60" spans="4:8" ht="15" customHeight="1" x14ac:dyDescent="0.25">
      <c r="G60" s="10" t="e">
        <f ca="1">_xll.PTreeNodeDecision(treeCalc_2!$F$2,17)</f>
        <v>#NAME?</v>
      </c>
      <c r="H60" s="6" t="e">
        <f ca="1">_xll.PTreeNodeProbability(treeCalc_2!$F$2,17)</f>
        <v>#NAME?</v>
      </c>
    </row>
    <row r="61" spans="4:8" ht="15" customHeight="1" x14ac:dyDescent="0.25">
      <c r="G61" s="7">
        <f>C14</f>
        <v>1.5</v>
      </c>
      <c r="H61" s="5" t="e">
        <f ca="1">_xll.PTreeNodeValue(treeCalc_2!$F$2,17)</f>
        <v>#NAME?</v>
      </c>
    </row>
    <row r="62" spans="4:8" ht="15" customHeight="1" x14ac:dyDescent="0.25">
      <c r="E62" s="13">
        <f>B10</f>
        <v>0.6</v>
      </c>
      <c r="F62" s="6" t="e">
        <f ca="1">_xll.PTreeNodeProbability(treeCalc_2!$F$2,19)</f>
        <v>#NAME?</v>
      </c>
    </row>
    <row r="63" spans="4:8" ht="15" customHeight="1" x14ac:dyDescent="0.25">
      <c r="E63" s="31">
        <f>B24</f>
        <v>3.3</v>
      </c>
      <c r="F63" s="5" t="e">
        <f ca="1">_xll.PTreeNodeValue(treeCalc_2!$F$2,19)</f>
        <v>#NAME?</v>
      </c>
    </row>
    <row r="64" spans="4:8" ht="15" customHeight="1" x14ac:dyDescent="0.25">
      <c r="D64" s="13">
        <f>C6</f>
        <v>0.8</v>
      </c>
      <c r="E64" s="14" t="s">
        <v>52</v>
      </c>
    </row>
    <row r="65" spans="3:6" ht="15" customHeight="1" x14ac:dyDescent="0.25">
      <c r="D65" s="7">
        <v>0</v>
      </c>
      <c r="E65" s="12" t="e">
        <f ca="1">_xll.PTreeNodeValue(treeCalc_2!$F$2,18)</f>
        <v>#NAME?</v>
      </c>
    </row>
    <row r="66" spans="3:6" ht="15" customHeight="1" x14ac:dyDescent="0.25">
      <c r="E66" s="13">
        <f>1-B10</f>
        <v>0.4</v>
      </c>
      <c r="F66" s="6" t="e">
        <f ca="1">_xll.PTreeNodeProbability(treeCalc_2!$F$2,20)</f>
        <v>#NAME?</v>
      </c>
    </row>
    <row r="67" spans="3:6" ht="15" customHeight="1" x14ac:dyDescent="0.25">
      <c r="E67" s="7">
        <f>C24</f>
        <v>1.3</v>
      </c>
      <c r="F67" s="5" t="e">
        <f ca="1">_xll.PTreeNodeValue(treeCalc_2!$F$2,20)</f>
        <v>#NAME?</v>
      </c>
    </row>
    <row r="68" spans="3:6" ht="15" customHeight="1" x14ac:dyDescent="0.25">
      <c r="C68" s="10" t="e">
        <f ca="1">_xll.PTreeNodeDecision(treeCalc_2!$F$2,4)</f>
        <v>#NAME?</v>
      </c>
      <c r="D68" s="14" t="s">
        <v>52</v>
      </c>
    </row>
    <row r="69" spans="3:6" ht="15" customHeight="1" x14ac:dyDescent="0.25">
      <c r="C69" s="7">
        <f>-0.15</f>
        <v>-0.15</v>
      </c>
      <c r="D69" s="12" t="e">
        <f ca="1">_xll.PTreeNodeValue(treeCalc_2!$F$2,4)</f>
        <v>#NAME?</v>
      </c>
    </row>
    <row r="70" spans="3:6" ht="15" customHeight="1" x14ac:dyDescent="0.25">
      <c r="E70" s="10" t="e">
        <f ca="1">_xll.PTreeNodeDecision(treeCalc_2!$F$2,22)</f>
        <v>#NAME?</v>
      </c>
      <c r="F70" s="6" t="e">
        <f ca="1">_xll.PTreeNodeProbability(treeCalc_2!$F$2,22)</f>
        <v>#NAME?</v>
      </c>
    </row>
    <row r="71" spans="3:6" ht="15" customHeight="1" x14ac:dyDescent="0.25">
      <c r="E71" s="7">
        <f>B14</f>
        <v>1.8</v>
      </c>
      <c r="F71" s="5" t="e">
        <f ca="1">_xll.PTreeNodeValue(treeCalc_2!$F$2,22)</f>
        <v>#NAME?</v>
      </c>
    </row>
    <row r="72" spans="3:6" ht="15" customHeight="1" x14ac:dyDescent="0.25">
      <c r="D72" s="13">
        <f>1-C6</f>
        <v>0.19999999999999996</v>
      </c>
      <c r="E72" s="32" t="s">
        <v>46</v>
      </c>
    </row>
    <row r="73" spans="3:6" ht="15" customHeight="1" x14ac:dyDescent="0.25">
      <c r="D73" s="7">
        <v>0</v>
      </c>
      <c r="E73" s="9" t="e">
        <f ca="1">_xll.PTreeNodeValue(treeCalc_2!$F$2,21)</f>
        <v>#NAME?</v>
      </c>
    </row>
    <row r="74" spans="3:6" ht="15" customHeight="1" x14ac:dyDescent="0.25">
      <c r="E74" s="10" t="e">
        <f ca="1">_xll.PTreeNodeDecision(treeCalc_2!$F$2,23)</f>
        <v>#NAME?</v>
      </c>
      <c r="F74" s="6" t="e">
        <f ca="1">_xll.PTreeNodeProbability(treeCalc_2!$F$2,23)</f>
        <v>#NAME?</v>
      </c>
    </row>
    <row r="75" spans="3:6" ht="15" customHeight="1" x14ac:dyDescent="0.25">
      <c r="E75" s="7">
        <f>C14</f>
        <v>1.5</v>
      </c>
      <c r="F75" s="5" t="e">
        <f ca="1">_xll.PTreeNodeValue(treeCalc_2!$F$2,23)</f>
        <v>#NAME?</v>
      </c>
    </row>
  </sheetData>
  <mergeCells count="7">
    <mergeCell ref="B22:C22"/>
    <mergeCell ref="D22:E22"/>
    <mergeCell ref="A12:C12"/>
    <mergeCell ref="B17:C17"/>
    <mergeCell ref="D17:F17"/>
    <mergeCell ref="A16:C16"/>
    <mergeCell ref="A21:C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F099-72C1-48B7-B8D1-07EED02AEC71}">
  <dimension ref="B1:J41"/>
  <sheetViews>
    <sheetView showGridLines="0" topLeftCell="A7" workbookViewId="0">
      <selection activeCell="P30" sqref="P30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10.42578125" bestFit="1" customWidth="1"/>
    <col min="6" max="6" width="8.140625" bestFit="1" customWidth="1"/>
    <col min="7" max="7" width="10.42578125" bestFit="1" customWidth="1"/>
    <col min="8" max="8" width="8.140625" bestFit="1" customWidth="1"/>
    <col min="9" max="9" width="10.42578125" bestFit="1" customWidth="1"/>
    <col min="10" max="10" width="8.28515625" bestFit="1" customWidth="1"/>
  </cols>
  <sheetData>
    <row r="1" spans="2:2" s="34" customFormat="1" ht="18" x14ac:dyDescent="0.25">
      <c r="B1" s="37" t="s">
        <v>98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141</v>
      </c>
    </row>
    <row r="4" spans="2:2" s="35" customFormat="1" ht="10.5" x14ac:dyDescent="0.15">
      <c r="B4" s="38" t="s">
        <v>99</v>
      </c>
    </row>
    <row r="5" spans="2:2" s="36" customFormat="1" ht="10.5" x14ac:dyDescent="0.15">
      <c r="B5" s="39" t="s">
        <v>140</v>
      </c>
    </row>
    <row r="28" spans="2:10" ht="15.75" thickBot="1" x14ac:dyDescent="0.3"/>
    <row r="29" spans="2:10" ht="15.75" thickBot="1" x14ac:dyDescent="0.3">
      <c r="B29" s="88" t="s">
        <v>100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25">
      <c r="B30" s="42"/>
      <c r="C30" s="91" t="s">
        <v>106</v>
      </c>
      <c r="D30" s="93"/>
      <c r="E30" s="94" t="s">
        <v>49</v>
      </c>
      <c r="F30" s="93"/>
      <c r="G30" s="94" t="s">
        <v>50</v>
      </c>
      <c r="H30" s="93"/>
      <c r="I30" s="94" t="s">
        <v>85</v>
      </c>
      <c r="J30" s="95"/>
    </row>
    <row r="31" spans="2:10" x14ac:dyDescent="0.25">
      <c r="B31" s="43"/>
      <c r="C31" s="40" t="s">
        <v>96</v>
      </c>
      <c r="D31" s="53" t="s">
        <v>107</v>
      </c>
      <c r="E31" s="40" t="s">
        <v>96</v>
      </c>
      <c r="F31" s="53" t="s">
        <v>107</v>
      </c>
      <c r="G31" s="40" t="s">
        <v>96</v>
      </c>
      <c r="H31" s="53" t="s">
        <v>107</v>
      </c>
      <c r="I31" s="40" t="s">
        <v>96</v>
      </c>
      <c r="J31" s="41" t="s">
        <v>107</v>
      </c>
    </row>
    <row r="32" spans="2:10" x14ac:dyDescent="0.25">
      <c r="B32" s="44" t="s">
        <v>91</v>
      </c>
      <c r="C32" s="46">
        <v>0.5</v>
      </c>
      <c r="D32" s="54">
        <v>-0.72222222222222221</v>
      </c>
      <c r="E32" s="46">
        <v>0.5</v>
      </c>
      <c r="F32" s="54">
        <v>-0.79000419991600168</v>
      </c>
      <c r="G32" s="46">
        <v>2.3389999999999995</v>
      </c>
      <c r="H32" s="54">
        <v>-1.7639647207055971E-2</v>
      </c>
      <c r="I32" s="46">
        <v>2.15</v>
      </c>
      <c r="J32" s="56">
        <v>-9.7018059638807178E-2</v>
      </c>
    </row>
    <row r="33" spans="2:10" x14ac:dyDescent="0.25">
      <c r="B33" s="44" t="s">
        <v>92</v>
      </c>
      <c r="C33" s="46">
        <v>0.88888888888888884</v>
      </c>
      <c r="D33" s="54">
        <v>-0.50617283950617287</v>
      </c>
      <c r="E33" s="46">
        <v>0.88888888888888884</v>
      </c>
      <c r="F33" s="54">
        <v>-0.626674133184003</v>
      </c>
      <c r="G33" s="46">
        <v>2.3389999999999995</v>
      </c>
      <c r="H33" s="54">
        <v>-1.7639647207055971E-2</v>
      </c>
      <c r="I33" s="46">
        <v>2.15</v>
      </c>
      <c r="J33" s="56">
        <v>-9.7018059638807178E-2</v>
      </c>
    </row>
    <row r="34" spans="2:10" x14ac:dyDescent="0.25">
      <c r="B34" s="44" t="s">
        <v>93</v>
      </c>
      <c r="C34" s="46">
        <v>1.2777777777777777</v>
      </c>
      <c r="D34" s="54">
        <v>-0.29012345679012352</v>
      </c>
      <c r="E34" s="46">
        <v>1.2777777777777777</v>
      </c>
      <c r="F34" s="54">
        <v>-0.46334406645200427</v>
      </c>
      <c r="G34" s="46">
        <v>2.3389999999999995</v>
      </c>
      <c r="H34" s="54">
        <v>-1.7639647207055971E-2</v>
      </c>
      <c r="I34" s="46">
        <v>2.15</v>
      </c>
      <c r="J34" s="56">
        <v>-9.7018059638807178E-2</v>
      </c>
    </row>
    <row r="35" spans="2:10" x14ac:dyDescent="0.25">
      <c r="B35" s="44" t="s">
        <v>94</v>
      </c>
      <c r="C35" s="46">
        <v>1.6666666666666667</v>
      </c>
      <c r="D35" s="54">
        <v>-7.4074074074074056E-2</v>
      </c>
      <c r="E35" s="46">
        <v>1.6666666666666667</v>
      </c>
      <c r="F35" s="54">
        <v>-0.30001399972000553</v>
      </c>
      <c r="G35" s="46">
        <v>2.362333333333333</v>
      </c>
      <c r="H35" s="54">
        <v>-7.8398432031360071E-3</v>
      </c>
      <c r="I35" s="46">
        <v>2.1833333333333336</v>
      </c>
      <c r="J35" s="56">
        <v>-8.301833963320715E-2</v>
      </c>
    </row>
    <row r="36" spans="2:10" x14ac:dyDescent="0.25">
      <c r="B36" s="44" t="s">
        <v>95</v>
      </c>
      <c r="C36" s="46">
        <v>2.0555555555555554</v>
      </c>
      <c r="D36" s="54">
        <v>0.14197530864197516</v>
      </c>
      <c r="E36" s="46">
        <v>2.0555555555555554</v>
      </c>
      <c r="F36" s="54">
        <v>-0.13668393298800691</v>
      </c>
      <c r="G36" s="46">
        <v>2.4167777777777775</v>
      </c>
      <c r="H36" s="54">
        <v>1.5026366139343843E-2</v>
      </c>
      <c r="I36" s="46">
        <v>2.2611111111111111</v>
      </c>
      <c r="J36" s="56">
        <v>-5.0352326286807525E-2</v>
      </c>
    </row>
    <row r="37" spans="2:10" x14ac:dyDescent="0.25">
      <c r="B37" s="44" t="s">
        <v>101</v>
      </c>
      <c r="C37" s="46">
        <v>2.4444444444444446</v>
      </c>
      <c r="D37" s="54">
        <v>0.35802469135802478</v>
      </c>
      <c r="E37" s="46">
        <v>2.4444444444444446</v>
      </c>
      <c r="F37" s="54">
        <v>2.6646133743991964E-2</v>
      </c>
      <c r="G37" s="46">
        <v>2.5451111111111113</v>
      </c>
      <c r="H37" s="54">
        <v>6.8925288160903639E-2</v>
      </c>
      <c r="I37" s="46">
        <v>2.338888888888889</v>
      </c>
      <c r="J37" s="56">
        <v>-1.7686312940407716E-2</v>
      </c>
    </row>
    <row r="38" spans="2:10" x14ac:dyDescent="0.25">
      <c r="B38" s="44" t="s">
        <v>102</v>
      </c>
      <c r="C38" s="46">
        <v>2.8333333333333335</v>
      </c>
      <c r="D38" s="54">
        <v>0.57407407407407407</v>
      </c>
      <c r="E38" s="46">
        <v>2.8333333333333335</v>
      </c>
      <c r="F38" s="54">
        <v>0.18997620047599065</v>
      </c>
      <c r="G38" s="46">
        <v>2.8173333333333335</v>
      </c>
      <c r="H38" s="54">
        <v>0.1832563348733027</v>
      </c>
      <c r="I38" s="46">
        <v>2.416666666666667</v>
      </c>
      <c r="J38" s="56">
        <v>1.4979700405992096E-2</v>
      </c>
    </row>
    <row r="39" spans="2:10" x14ac:dyDescent="0.25">
      <c r="B39" s="44" t="s">
        <v>103</v>
      </c>
      <c r="C39" s="46">
        <v>3.2222222222222223</v>
      </c>
      <c r="D39" s="54">
        <v>0.79012345679012341</v>
      </c>
      <c r="E39" s="46">
        <v>3.2222222222222223</v>
      </c>
      <c r="F39" s="54">
        <v>0.35330626720798936</v>
      </c>
      <c r="G39" s="46">
        <v>3.0895555555555556</v>
      </c>
      <c r="H39" s="54">
        <v>0.29758738158570175</v>
      </c>
      <c r="I39" s="46">
        <v>2.4944444444444445</v>
      </c>
      <c r="J39" s="56">
        <v>4.7645713752391725E-2</v>
      </c>
    </row>
    <row r="40" spans="2:10" x14ac:dyDescent="0.25">
      <c r="B40" s="44" t="s">
        <v>104</v>
      </c>
      <c r="C40" s="46">
        <v>3.6111111111111112</v>
      </c>
      <c r="D40" s="54">
        <v>1.0061728395061729</v>
      </c>
      <c r="E40" s="46">
        <v>3.6111111111111112</v>
      </c>
      <c r="F40" s="54">
        <v>0.51663633393998798</v>
      </c>
      <c r="G40" s="46">
        <v>3.3617777777777778</v>
      </c>
      <c r="H40" s="54">
        <v>0.41191842829810082</v>
      </c>
      <c r="I40" s="46">
        <v>2.572222222222222</v>
      </c>
      <c r="J40" s="56">
        <v>8.031172709879135E-2</v>
      </c>
    </row>
    <row r="41" spans="2:10" ht="15.75" thickBot="1" x14ac:dyDescent="0.3">
      <c r="B41" s="45" t="s">
        <v>105</v>
      </c>
      <c r="C41" s="47">
        <v>4</v>
      </c>
      <c r="D41" s="55">
        <v>1.2222222222222221</v>
      </c>
      <c r="E41" s="47">
        <v>4</v>
      </c>
      <c r="F41" s="55">
        <v>0.67996640067198666</v>
      </c>
      <c r="G41" s="47">
        <v>3.6339999999999999</v>
      </c>
      <c r="H41" s="55">
        <v>0.5262494750104999</v>
      </c>
      <c r="I41" s="47">
        <v>2.65</v>
      </c>
      <c r="J41" s="57">
        <v>0.11297774044519115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E6F8-4C40-444E-89BD-89986A8857AA}">
  <dimension ref="B1:J41"/>
  <sheetViews>
    <sheetView showGridLines="0" topLeftCell="A13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4.85546875" bestFit="1" customWidth="1"/>
    <col min="6" max="6" width="8.140625" bestFit="1" customWidth="1"/>
    <col min="7" max="7" width="10.42578125" bestFit="1" customWidth="1"/>
    <col min="8" max="8" width="8.140625" bestFit="1" customWidth="1"/>
    <col min="9" max="9" width="10.42578125" bestFit="1" customWidth="1"/>
    <col min="10" max="10" width="8.28515625" bestFit="1" customWidth="1"/>
  </cols>
  <sheetData>
    <row r="1" spans="2:2" s="34" customFormat="1" ht="18" x14ac:dyDescent="0.25">
      <c r="B1" s="37" t="s">
        <v>98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142</v>
      </c>
    </row>
    <row r="4" spans="2:2" s="35" customFormat="1" ht="10.5" x14ac:dyDescent="0.15">
      <c r="B4" s="38" t="s">
        <v>99</v>
      </c>
    </row>
    <row r="5" spans="2:2" s="36" customFormat="1" ht="10.5" x14ac:dyDescent="0.15">
      <c r="B5" s="39" t="s">
        <v>143</v>
      </c>
    </row>
    <row r="28" spans="2:10" ht="15.75" thickBot="1" x14ac:dyDescent="0.3"/>
    <row r="29" spans="2:10" ht="15.75" thickBot="1" x14ac:dyDescent="0.3">
      <c r="B29" s="88" t="s">
        <v>100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25">
      <c r="B30" s="42"/>
      <c r="C30" s="91" t="s">
        <v>106</v>
      </c>
      <c r="D30" s="93"/>
      <c r="E30" s="94" t="s">
        <v>49</v>
      </c>
      <c r="F30" s="93"/>
      <c r="G30" s="94" t="s">
        <v>50</v>
      </c>
      <c r="H30" s="93"/>
      <c r="I30" s="94" t="s">
        <v>85</v>
      </c>
      <c r="J30" s="95"/>
    </row>
    <row r="31" spans="2:10" x14ac:dyDescent="0.25">
      <c r="B31" s="43"/>
      <c r="C31" s="40" t="s">
        <v>96</v>
      </c>
      <c r="D31" s="53" t="s">
        <v>107</v>
      </c>
      <c r="E31" s="40" t="s">
        <v>96</v>
      </c>
      <c r="F31" s="53" t="s">
        <v>107</v>
      </c>
      <c r="G31" s="40" t="s">
        <v>96</v>
      </c>
      <c r="H31" s="53" t="s">
        <v>107</v>
      </c>
      <c r="I31" s="40" t="s">
        <v>96</v>
      </c>
      <c r="J31" s="41" t="s">
        <v>107</v>
      </c>
    </row>
    <row r="32" spans="2:10" x14ac:dyDescent="0.25">
      <c r="B32" s="44" t="s">
        <v>91</v>
      </c>
      <c r="C32" s="46">
        <v>0.1</v>
      </c>
      <c r="D32" s="54">
        <v>-0.83333333333333337</v>
      </c>
      <c r="E32" s="46">
        <v>1.8</v>
      </c>
      <c r="F32" s="54">
        <v>-0.24401511969760595</v>
      </c>
      <c r="G32" s="46">
        <v>1.6739999999999999</v>
      </c>
      <c r="H32" s="54">
        <v>-0.29693406131877359</v>
      </c>
      <c r="I32" s="46">
        <v>1.4100000000000001</v>
      </c>
      <c r="J32" s="56">
        <v>-0.40781184376312463</v>
      </c>
    </row>
    <row r="33" spans="2:10" x14ac:dyDescent="0.25">
      <c r="B33" s="44" t="s">
        <v>92</v>
      </c>
      <c r="C33" s="46">
        <v>0.19444444444444445</v>
      </c>
      <c r="D33" s="54">
        <v>-0.67592592592592593</v>
      </c>
      <c r="E33" s="46">
        <v>1.8</v>
      </c>
      <c r="F33" s="54">
        <v>-0.24401511969760595</v>
      </c>
      <c r="G33" s="46">
        <v>1.7533333333333334</v>
      </c>
      <c r="H33" s="54">
        <v>-0.26361472770544581</v>
      </c>
      <c r="I33" s="46">
        <v>1.5611111111111113</v>
      </c>
      <c r="J33" s="56">
        <v>-0.34434644640440509</v>
      </c>
    </row>
    <row r="34" spans="2:10" x14ac:dyDescent="0.25">
      <c r="B34" s="44" t="s">
        <v>93</v>
      </c>
      <c r="C34" s="46">
        <v>0.28888888888888886</v>
      </c>
      <c r="D34" s="54">
        <v>-0.5185185185185186</v>
      </c>
      <c r="E34" s="46">
        <v>1.8</v>
      </c>
      <c r="F34" s="54">
        <v>-0.24401511969760595</v>
      </c>
      <c r="G34" s="46">
        <v>1.8326666666666667</v>
      </c>
      <c r="H34" s="54">
        <v>-0.23029539409211808</v>
      </c>
      <c r="I34" s="46">
        <v>1.7122222222222225</v>
      </c>
      <c r="J34" s="56">
        <v>-0.28088104904568556</v>
      </c>
    </row>
    <row r="35" spans="2:10" x14ac:dyDescent="0.25">
      <c r="B35" s="44" t="s">
        <v>94</v>
      </c>
      <c r="C35" s="46">
        <v>0.3833333333333333</v>
      </c>
      <c r="D35" s="54">
        <v>-0.36111111111111116</v>
      </c>
      <c r="E35" s="46">
        <v>1.8</v>
      </c>
      <c r="F35" s="54">
        <v>-0.24401511969760595</v>
      </c>
      <c r="G35" s="46">
        <v>1.9563333333333333</v>
      </c>
      <c r="H35" s="54">
        <v>-0.17835643287134254</v>
      </c>
      <c r="I35" s="46">
        <v>1.8633333333333333</v>
      </c>
      <c r="J35" s="56">
        <v>-0.21741565168696622</v>
      </c>
    </row>
    <row r="36" spans="2:10" x14ac:dyDescent="0.25">
      <c r="B36" s="44" t="s">
        <v>95</v>
      </c>
      <c r="C36" s="46">
        <v>0.47777777777777775</v>
      </c>
      <c r="D36" s="54">
        <v>-0.20370370370370372</v>
      </c>
      <c r="E36" s="46">
        <v>1.8</v>
      </c>
      <c r="F36" s="54">
        <v>-0.24401511969760595</v>
      </c>
      <c r="G36" s="46">
        <v>2.1414444444444443</v>
      </c>
      <c r="H36" s="54">
        <v>-0.10061132110691119</v>
      </c>
      <c r="I36" s="46">
        <v>2.0144444444444445</v>
      </c>
      <c r="J36" s="56">
        <v>-0.15395025432824669</v>
      </c>
    </row>
    <row r="37" spans="2:10" x14ac:dyDescent="0.25">
      <c r="B37" s="44" t="s">
        <v>101</v>
      </c>
      <c r="C37" s="46">
        <v>0.57222222222222219</v>
      </c>
      <c r="D37" s="54">
        <v>-4.6296296296296321E-2</v>
      </c>
      <c r="E37" s="46">
        <v>1.8</v>
      </c>
      <c r="F37" s="54">
        <v>-0.24401511969760595</v>
      </c>
      <c r="G37" s="46">
        <v>2.3265555555555553</v>
      </c>
      <c r="H37" s="54">
        <v>-2.2866209342479848E-2</v>
      </c>
      <c r="I37" s="46">
        <v>2.1655555555555557</v>
      </c>
      <c r="J37" s="56">
        <v>-9.0484856969527142E-2</v>
      </c>
    </row>
    <row r="38" spans="2:10" x14ac:dyDescent="0.25">
      <c r="B38" s="44" t="s">
        <v>102</v>
      </c>
      <c r="C38" s="46">
        <v>0.66666666666666663</v>
      </c>
      <c r="D38" s="54">
        <v>0.11111111111111109</v>
      </c>
      <c r="E38" s="46">
        <v>1.8</v>
      </c>
      <c r="F38" s="54">
        <v>-0.24401511969760595</v>
      </c>
      <c r="G38" s="46">
        <v>2.5116666666666667</v>
      </c>
      <c r="H38" s="54">
        <v>5.4878902421951675E-2</v>
      </c>
      <c r="I38" s="46">
        <v>2.3166666666666664</v>
      </c>
      <c r="J38" s="56">
        <v>-2.7019459610807796E-2</v>
      </c>
    </row>
    <row r="39" spans="2:10" x14ac:dyDescent="0.25">
      <c r="B39" s="44" t="s">
        <v>103</v>
      </c>
      <c r="C39" s="46">
        <v>0.76111111111111107</v>
      </c>
      <c r="D39" s="54">
        <v>0.26851851851851849</v>
      </c>
      <c r="E39" s="46">
        <v>1.8</v>
      </c>
      <c r="F39" s="54">
        <v>-0.24401511969760595</v>
      </c>
      <c r="G39" s="46">
        <v>2.6967777777777773</v>
      </c>
      <c r="H39" s="54">
        <v>0.13262401418638284</v>
      </c>
      <c r="I39" s="46">
        <v>2.4677777777777781</v>
      </c>
      <c r="J39" s="56">
        <v>3.6445937747911925E-2</v>
      </c>
    </row>
    <row r="40" spans="2:10" x14ac:dyDescent="0.25">
      <c r="B40" s="44" t="s">
        <v>104</v>
      </c>
      <c r="C40" s="46">
        <v>0.85555555555555551</v>
      </c>
      <c r="D40" s="54">
        <v>0.42592592592592593</v>
      </c>
      <c r="E40" s="46">
        <v>1.8</v>
      </c>
      <c r="F40" s="54">
        <v>-0.24401511969760595</v>
      </c>
      <c r="G40" s="46">
        <v>2.8818888888888887</v>
      </c>
      <c r="H40" s="54">
        <v>0.21036912595081436</v>
      </c>
      <c r="I40" s="46">
        <v>2.6188888888888893</v>
      </c>
      <c r="J40" s="56">
        <v>9.9911335106631458E-2</v>
      </c>
    </row>
    <row r="41" spans="2:10" ht="15.75" thickBot="1" x14ac:dyDescent="0.3">
      <c r="B41" s="45" t="s">
        <v>105</v>
      </c>
      <c r="C41" s="47">
        <v>0.95</v>
      </c>
      <c r="D41" s="55">
        <v>0.58333333333333337</v>
      </c>
      <c r="E41" s="47">
        <v>1.8</v>
      </c>
      <c r="F41" s="55">
        <v>-0.24401511969760595</v>
      </c>
      <c r="G41" s="47">
        <v>3.0669999999999993</v>
      </c>
      <c r="H41" s="55">
        <v>0.28811423771524552</v>
      </c>
      <c r="I41" s="47">
        <v>2.77</v>
      </c>
      <c r="J41" s="57">
        <v>0.16337673246535081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C06C-44EE-44CE-AC88-0651A8A3B1C5}">
  <dimension ref="B1:G101"/>
  <sheetViews>
    <sheetView showGridLines="0" topLeftCell="A22" zoomScale="80" zoomScaleNormal="80" workbookViewId="0">
      <selection activeCell="A8" sqref="A8"/>
    </sheetView>
  </sheetViews>
  <sheetFormatPr defaultRowHeight="15" x14ac:dyDescent="0.25"/>
  <cols>
    <col min="1" max="1" width="0.28515625" customWidth="1"/>
    <col min="2" max="7" width="15.7109375" customWidth="1"/>
  </cols>
  <sheetData>
    <row r="1" spans="2:2" s="34" customFormat="1" ht="18" x14ac:dyDescent="0.25">
      <c r="B1" s="37" t="s">
        <v>123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147</v>
      </c>
    </row>
    <row r="4" spans="2:2" s="35" customFormat="1" ht="10.5" x14ac:dyDescent="0.15">
      <c r="B4" s="38" t="s">
        <v>144</v>
      </c>
    </row>
    <row r="5" spans="2:2" s="35" customFormat="1" ht="10.5" x14ac:dyDescent="0.15">
      <c r="B5" s="38" t="s">
        <v>145</v>
      </c>
    </row>
    <row r="6" spans="2:2" s="36" customFormat="1" ht="10.5" x14ac:dyDescent="0.15">
      <c r="B6" s="39" t="s">
        <v>127</v>
      </c>
    </row>
    <row r="37" spans="2:7" ht="15.75" thickBot="1" x14ac:dyDescent="0.3"/>
    <row r="38" spans="2:7" ht="15.75" thickBot="1" x14ac:dyDescent="0.3">
      <c r="B38" s="88" t="s">
        <v>128</v>
      </c>
      <c r="C38" s="89"/>
      <c r="D38" s="89"/>
      <c r="E38" s="89"/>
      <c r="F38" s="89"/>
      <c r="G38" s="90"/>
    </row>
    <row r="39" spans="2:7" x14ac:dyDescent="0.25">
      <c r="B39" s="104" t="s">
        <v>49</v>
      </c>
      <c r="C39" s="100"/>
      <c r="D39" s="99" t="s">
        <v>50</v>
      </c>
      <c r="E39" s="100"/>
      <c r="F39" s="99" t="s">
        <v>85</v>
      </c>
      <c r="G39" s="103"/>
    </row>
    <row r="40" spans="2:7" ht="23.25" x14ac:dyDescent="0.25">
      <c r="B40" s="76" t="s">
        <v>146</v>
      </c>
      <c r="C40" s="78" t="s">
        <v>119</v>
      </c>
      <c r="D40" s="77" t="s">
        <v>146</v>
      </c>
      <c r="E40" s="78" t="s">
        <v>119</v>
      </c>
      <c r="F40" s="77" t="s">
        <v>146</v>
      </c>
      <c r="G40" s="79" t="s">
        <v>119</v>
      </c>
    </row>
    <row r="41" spans="2:7" x14ac:dyDescent="0.25">
      <c r="B41" s="74">
        <v>2.4444444444444446</v>
      </c>
      <c r="C41" s="68">
        <v>0.1</v>
      </c>
      <c r="D41" s="46">
        <v>0.5</v>
      </c>
      <c r="E41" s="68">
        <v>0.19444444444444445</v>
      </c>
      <c r="F41" s="46">
        <v>0.5</v>
      </c>
      <c r="G41" s="51">
        <v>0.1</v>
      </c>
    </row>
    <row r="42" spans="2:7" x14ac:dyDescent="0.25">
      <c r="B42" s="74">
        <v>2.8333333333333335</v>
      </c>
      <c r="C42" s="68">
        <v>0.1</v>
      </c>
      <c r="D42" s="46">
        <v>0.5</v>
      </c>
      <c r="E42" s="68">
        <v>0.28888888888888886</v>
      </c>
      <c r="F42" s="46">
        <v>0.88888888888888884</v>
      </c>
      <c r="G42" s="51">
        <v>0.1</v>
      </c>
    </row>
    <row r="43" spans="2:7" x14ac:dyDescent="0.25">
      <c r="B43" s="74">
        <v>2.8333333333333335</v>
      </c>
      <c r="C43" s="68">
        <v>0.19444444444444445</v>
      </c>
      <c r="D43" s="46">
        <v>0.5</v>
      </c>
      <c r="E43" s="68">
        <v>0.3833333333333333</v>
      </c>
      <c r="F43" s="46">
        <v>1.2777777777777777</v>
      </c>
      <c r="G43" s="51">
        <v>0.1</v>
      </c>
    </row>
    <row r="44" spans="2:7" x14ac:dyDescent="0.25">
      <c r="B44" s="74">
        <v>2.8333333333333335</v>
      </c>
      <c r="C44" s="68">
        <v>0.28888888888888886</v>
      </c>
      <c r="D44" s="46">
        <v>0.5</v>
      </c>
      <c r="E44" s="68">
        <v>0.47777777777777775</v>
      </c>
      <c r="F44" s="46">
        <v>1.6666666666666667</v>
      </c>
      <c r="G44" s="51">
        <v>0.1</v>
      </c>
    </row>
    <row r="45" spans="2:7" x14ac:dyDescent="0.25">
      <c r="B45" s="74">
        <v>3.2222222222222223</v>
      </c>
      <c r="C45" s="68">
        <v>0.1</v>
      </c>
      <c r="D45" s="46">
        <v>0.5</v>
      </c>
      <c r="E45" s="68">
        <v>0.57222222222222219</v>
      </c>
      <c r="F45" s="46">
        <v>2.0555555555555554</v>
      </c>
      <c r="G45" s="51">
        <v>0.1</v>
      </c>
    </row>
    <row r="46" spans="2:7" x14ac:dyDescent="0.25">
      <c r="B46" s="74">
        <v>3.2222222222222223</v>
      </c>
      <c r="C46" s="68">
        <v>0.19444444444444445</v>
      </c>
      <c r="D46" s="46">
        <v>0.5</v>
      </c>
      <c r="E46" s="68">
        <v>0.66666666666666663</v>
      </c>
      <c r="F46" s="46"/>
      <c r="G46" s="51"/>
    </row>
    <row r="47" spans="2:7" x14ac:dyDescent="0.25">
      <c r="B47" s="74">
        <v>3.2222222222222223</v>
      </c>
      <c r="C47" s="68">
        <v>0.28888888888888886</v>
      </c>
      <c r="D47" s="46">
        <v>0.5</v>
      </c>
      <c r="E47" s="68">
        <v>0.76111111111111107</v>
      </c>
      <c r="F47" s="46"/>
      <c r="G47" s="51"/>
    </row>
    <row r="48" spans="2:7" x14ac:dyDescent="0.25">
      <c r="B48" s="74">
        <v>3.2222222222222223</v>
      </c>
      <c r="C48" s="68">
        <v>0.3833333333333333</v>
      </c>
      <c r="D48" s="46">
        <v>0.5</v>
      </c>
      <c r="E48" s="68">
        <v>0.85555555555555551</v>
      </c>
      <c r="F48" s="46"/>
      <c r="G48" s="51"/>
    </row>
    <row r="49" spans="2:7" x14ac:dyDescent="0.25">
      <c r="B49" s="74">
        <v>3.2222222222222223</v>
      </c>
      <c r="C49" s="68">
        <v>0.47777777777777775</v>
      </c>
      <c r="D49" s="46">
        <v>0.5</v>
      </c>
      <c r="E49" s="68">
        <v>0.95</v>
      </c>
      <c r="F49" s="46"/>
      <c r="G49" s="51"/>
    </row>
    <row r="50" spans="2:7" x14ac:dyDescent="0.25">
      <c r="B50" s="74">
        <v>3.2222222222222223</v>
      </c>
      <c r="C50" s="68">
        <v>0.57222222222222219</v>
      </c>
      <c r="D50" s="46">
        <v>0.88888888888888884</v>
      </c>
      <c r="E50" s="68">
        <v>0.19444444444444445</v>
      </c>
      <c r="F50" s="46"/>
      <c r="G50" s="51"/>
    </row>
    <row r="51" spans="2:7" x14ac:dyDescent="0.25">
      <c r="B51" s="74">
        <v>3.2222222222222223</v>
      </c>
      <c r="C51" s="68">
        <v>0.66666666666666663</v>
      </c>
      <c r="D51" s="46">
        <v>0.88888888888888884</v>
      </c>
      <c r="E51" s="68">
        <v>0.28888888888888886</v>
      </c>
      <c r="F51" s="46"/>
      <c r="G51" s="51"/>
    </row>
    <row r="52" spans="2:7" x14ac:dyDescent="0.25">
      <c r="B52" s="74">
        <v>3.2222222222222223</v>
      </c>
      <c r="C52" s="68">
        <v>0.76111111111111107</v>
      </c>
      <c r="D52" s="46">
        <v>0.88888888888888884</v>
      </c>
      <c r="E52" s="68">
        <v>0.3833333333333333</v>
      </c>
      <c r="F52" s="46"/>
      <c r="G52" s="51"/>
    </row>
    <row r="53" spans="2:7" x14ac:dyDescent="0.25">
      <c r="B53" s="74">
        <v>3.2222222222222223</v>
      </c>
      <c r="C53" s="68">
        <v>0.85555555555555551</v>
      </c>
      <c r="D53" s="46">
        <v>0.88888888888888884</v>
      </c>
      <c r="E53" s="68">
        <v>0.47777777777777775</v>
      </c>
      <c r="F53" s="46"/>
      <c r="G53" s="51"/>
    </row>
    <row r="54" spans="2:7" x14ac:dyDescent="0.25">
      <c r="B54" s="74">
        <v>3.2222222222222223</v>
      </c>
      <c r="C54" s="68">
        <v>0.95</v>
      </c>
      <c r="D54" s="46">
        <v>0.88888888888888884</v>
      </c>
      <c r="E54" s="68">
        <v>0.57222222222222219</v>
      </c>
      <c r="F54" s="46"/>
      <c r="G54" s="51"/>
    </row>
    <row r="55" spans="2:7" x14ac:dyDescent="0.25">
      <c r="B55" s="74">
        <v>3.6111111111111112</v>
      </c>
      <c r="C55" s="68">
        <v>0.1</v>
      </c>
      <c r="D55" s="46">
        <v>0.88888888888888884</v>
      </c>
      <c r="E55" s="68">
        <v>0.66666666666666663</v>
      </c>
      <c r="F55" s="46"/>
      <c r="G55" s="51"/>
    </row>
    <row r="56" spans="2:7" x14ac:dyDescent="0.25">
      <c r="B56" s="74">
        <v>3.6111111111111112</v>
      </c>
      <c r="C56" s="68">
        <v>0.19444444444444445</v>
      </c>
      <c r="D56" s="46">
        <v>0.88888888888888884</v>
      </c>
      <c r="E56" s="68">
        <v>0.76111111111111107</v>
      </c>
      <c r="F56" s="46"/>
      <c r="G56" s="51"/>
    </row>
    <row r="57" spans="2:7" x14ac:dyDescent="0.25">
      <c r="B57" s="74">
        <v>3.6111111111111112</v>
      </c>
      <c r="C57" s="68">
        <v>0.28888888888888886</v>
      </c>
      <c r="D57" s="46">
        <v>0.88888888888888884</v>
      </c>
      <c r="E57" s="68">
        <v>0.85555555555555551</v>
      </c>
      <c r="F57" s="46"/>
      <c r="G57" s="51"/>
    </row>
    <row r="58" spans="2:7" x14ac:dyDescent="0.25">
      <c r="B58" s="74">
        <v>3.6111111111111112</v>
      </c>
      <c r="C58" s="68">
        <v>0.3833333333333333</v>
      </c>
      <c r="D58" s="46">
        <v>0.88888888888888884</v>
      </c>
      <c r="E58" s="68">
        <v>0.95</v>
      </c>
      <c r="F58" s="46"/>
      <c r="G58" s="51"/>
    </row>
    <row r="59" spans="2:7" x14ac:dyDescent="0.25">
      <c r="B59" s="74">
        <v>3.6111111111111112</v>
      </c>
      <c r="C59" s="68">
        <v>0.47777777777777775</v>
      </c>
      <c r="D59" s="46">
        <v>1.2777777777777777</v>
      </c>
      <c r="E59" s="68">
        <v>0.19444444444444445</v>
      </c>
      <c r="F59" s="46"/>
      <c r="G59" s="51"/>
    </row>
    <row r="60" spans="2:7" x14ac:dyDescent="0.25">
      <c r="B60" s="74">
        <v>3.6111111111111112</v>
      </c>
      <c r="C60" s="68">
        <v>0.57222222222222219</v>
      </c>
      <c r="D60" s="46">
        <v>1.2777777777777777</v>
      </c>
      <c r="E60" s="68">
        <v>0.28888888888888886</v>
      </c>
      <c r="F60" s="46"/>
      <c r="G60" s="51"/>
    </row>
    <row r="61" spans="2:7" x14ac:dyDescent="0.25">
      <c r="B61" s="74">
        <v>3.6111111111111112</v>
      </c>
      <c r="C61" s="68">
        <v>0.66666666666666663</v>
      </c>
      <c r="D61" s="46">
        <v>1.2777777777777777</v>
      </c>
      <c r="E61" s="68">
        <v>0.3833333333333333</v>
      </c>
      <c r="F61" s="46"/>
      <c r="G61" s="51"/>
    </row>
    <row r="62" spans="2:7" x14ac:dyDescent="0.25">
      <c r="B62" s="74">
        <v>3.6111111111111112</v>
      </c>
      <c r="C62" s="68">
        <v>0.76111111111111107</v>
      </c>
      <c r="D62" s="46">
        <v>1.2777777777777777</v>
      </c>
      <c r="E62" s="68">
        <v>0.47777777777777775</v>
      </c>
      <c r="F62" s="46"/>
      <c r="G62" s="51"/>
    </row>
    <row r="63" spans="2:7" x14ac:dyDescent="0.25">
      <c r="B63" s="74">
        <v>3.6111111111111112</v>
      </c>
      <c r="C63" s="68">
        <v>0.85555555555555551</v>
      </c>
      <c r="D63" s="46">
        <v>1.2777777777777777</v>
      </c>
      <c r="E63" s="68">
        <v>0.57222222222222219</v>
      </c>
      <c r="F63" s="46"/>
      <c r="G63" s="51"/>
    </row>
    <row r="64" spans="2:7" x14ac:dyDescent="0.25">
      <c r="B64" s="74">
        <v>3.6111111111111112</v>
      </c>
      <c r="C64" s="68">
        <v>0.95</v>
      </c>
      <c r="D64" s="46">
        <v>1.2777777777777777</v>
      </c>
      <c r="E64" s="68">
        <v>0.66666666666666663</v>
      </c>
      <c r="F64" s="46"/>
      <c r="G64" s="51"/>
    </row>
    <row r="65" spans="2:7" x14ac:dyDescent="0.25">
      <c r="B65" s="74">
        <v>4</v>
      </c>
      <c r="C65" s="68">
        <v>0.1</v>
      </c>
      <c r="D65" s="46">
        <v>1.2777777777777777</v>
      </c>
      <c r="E65" s="68">
        <v>0.76111111111111107</v>
      </c>
      <c r="F65" s="46"/>
      <c r="G65" s="51"/>
    </row>
    <row r="66" spans="2:7" x14ac:dyDescent="0.25">
      <c r="B66" s="74">
        <v>4</v>
      </c>
      <c r="C66" s="68">
        <v>0.19444444444444445</v>
      </c>
      <c r="D66" s="46">
        <v>1.2777777777777777</v>
      </c>
      <c r="E66" s="68">
        <v>0.85555555555555551</v>
      </c>
      <c r="F66" s="46"/>
      <c r="G66" s="51"/>
    </row>
    <row r="67" spans="2:7" x14ac:dyDescent="0.25">
      <c r="B67" s="74">
        <v>4</v>
      </c>
      <c r="C67" s="68">
        <v>0.28888888888888886</v>
      </c>
      <c r="D67" s="46">
        <v>1.2777777777777777</v>
      </c>
      <c r="E67" s="68">
        <v>0.95</v>
      </c>
      <c r="F67" s="46"/>
      <c r="G67" s="51"/>
    </row>
    <row r="68" spans="2:7" x14ac:dyDescent="0.25">
      <c r="B68" s="74">
        <v>4</v>
      </c>
      <c r="C68" s="68">
        <v>0.3833333333333333</v>
      </c>
      <c r="D68" s="46">
        <v>1.6666666666666667</v>
      </c>
      <c r="E68" s="68">
        <v>0.19444444444444445</v>
      </c>
      <c r="F68" s="46"/>
      <c r="G68" s="51"/>
    </row>
    <row r="69" spans="2:7" x14ac:dyDescent="0.25">
      <c r="B69" s="74">
        <v>4</v>
      </c>
      <c r="C69" s="68">
        <v>0.47777777777777775</v>
      </c>
      <c r="D69" s="46">
        <v>1.6666666666666667</v>
      </c>
      <c r="E69" s="68">
        <v>0.28888888888888886</v>
      </c>
      <c r="F69" s="46"/>
      <c r="G69" s="51"/>
    </row>
    <row r="70" spans="2:7" x14ac:dyDescent="0.25">
      <c r="B70" s="74">
        <v>4</v>
      </c>
      <c r="C70" s="68">
        <v>0.57222222222222219</v>
      </c>
      <c r="D70" s="46">
        <v>1.6666666666666667</v>
      </c>
      <c r="E70" s="68">
        <v>0.3833333333333333</v>
      </c>
      <c r="F70" s="46"/>
      <c r="G70" s="51"/>
    </row>
    <row r="71" spans="2:7" x14ac:dyDescent="0.25">
      <c r="B71" s="74">
        <v>4</v>
      </c>
      <c r="C71" s="68">
        <v>0.66666666666666663</v>
      </c>
      <c r="D71" s="46">
        <v>1.6666666666666667</v>
      </c>
      <c r="E71" s="68">
        <v>0.47777777777777775</v>
      </c>
      <c r="F71" s="46"/>
      <c r="G71" s="51"/>
    </row>
    <row r="72" spans="2:7" x14ac:dyDescent="0.25">
      <c r="B72" s="74">
        <v>4</v>
      </c>
      <c r="C72" s="68">
        <v>0.76111111111111107</v>
      </c>
      <c r="D72" s="46">
        <v>1.6666666666666667</v>
      </c>
      <c r="E72" s="68">
        <v>0.57222222222222219</v>
      </c>
      <c r="F72" s="46"/>
      <c r="G72" s="51"/>
    </row>
    <row r="73" spans="2:7" x14ac:dyDescent="0.25">
      <c r="B73" s="74">
        <v>4</v>
      </c>
      <c r="C73" s="68">
        <v>0.85555555555555551</v>
      </c>
      <c r="D73" s="46">
        <v>1.6666666666666667</v>
      </c>
      <c r="E73" s="68">
        <v>0.66666666666666663</v>
      </c>
      <c r="F73" s="46"/>
      <c r="G73" s="51"/>
    </row>
    <row r="74" spans="2:7" x14ac:dyDescent="0.25">
      <c r="B74" s="74">
        <v>4</v>
      </c>
      <c r="C74" s="68">
        <v>0.95</v>
      </c>
      <c r="D74" s="46">
        <v>1.6666666666666667</v>
      </c>
      <c r="E74" s="68">
        <v>0.76111111111111107</v>
      </c>
      <c r="F74" s="46"/>
      <c r="G74" s="51"/>
    </row>
    <row r="75" spans="2:7" x14ac:dyDescent="0.25">
      <c r="B75" s="74"/>
      <c r="C75" s="68"/>
      <c r="D75" s="46">
        <v>1.6666666666666667</v>
      </c>
      <c r="E75" s="68">
        <v>0.85555555555555551</v>
      </c>
      <c r="F75" s="46"/>
      <c r="G75" s="51"/>
    </row>
    <row r="76" spans="2:7" x14ac:dyDescent="0.25">
      <c r="B76" s="74"/>
      <c r="C76" s="68"/>
      <c r="D76" s="46">
        <v>1.6666666666666667</v>
      </c>
      <c r="E76" s="68">
        <v>0.95</v>
      </c>
      <c r="F76" s="46"/>
      <c r="G76" s="51"/>
    </row>
    <row r="77" spans="2:7" x14ac:dyDescent="0.25">
      <c r="B77" s="74"/>
      <c r="C77" s="68"/>
      <c r="D77" s="46">
        <v>2.0555555555555554</v>
      </c>
      <c r="E77" s="68">
        <v>0.19444444444444445</v>
      </c>
      <c r="F77" s="46"/>
      <c r="G77" s="51"/>
    </row>
    <row r="78" spans="2:7" x14ac:dyDescent="0.25">
      <c r="B78" s="74"/>
      <c r="C78" s="68"/>
      <c r="D78" s="46">
        <v>2.0555555555555554</v>
      </c>
      <c r="E78" s="68">
        <v>0.28888888888888886</v>
      </c>
      <c r="F78" s="46"/>
      <c r="G78" s="51"/>
    </row>
    <row r="79" spans="2:7" x14ac:dyDescent="0.25">
      <c r="B79" s="74"/>
      <c r="C79" s="68"/>
      <c r="D79" s="46">
        <v>2.0555555555555554</v>
      </c>
      <c r="E79" s="68">
        <v>0.3833333333333333</v>
      </c>
      <c r="F79" s="46"/>
      <c r="G79" s="51"/>
    </row>
    <row r="80" spans="2:7" x14ac:dyDescent="0.25">
      <c r="B80" s="74"/>
      <c r="C80" s="68"/>
      <c r="D80" s="46">
        <v>2.0555555555555554</v>
      </c>
      <c r="E80" s="68">
        <v>0.47777777777777775</v>
      </c>
      <c r="F80" s="46"/>
      <c r="G80" s="51"/>
    </row>
    <row r="81" spans="2:7" x14ac:dyDescent="0.25">
      <c r="B81" s="74"/>
      <c r="C81" s="68"/>
      <c r="D81" s="46">
        <v>2.0555555555555554</v>
      </c>
      <c r="E81" s="68">
        <v>0.57222222222222219</v>
      </c>
      <c r="F81" s="46"/>
      <c r="G81" s="51"/>
    </row>
    <row r="82" spans="2:7" x14ac:dyDescent="0.25">
      <c r="B82" s="74"/>
      <c r="C82" s="68"/>
      <c r="D82" s="46">
        <v>2.0555555555555554</v>
      </c>
      <c r="E82" s="68">
        <v>0.66666666666666663</v>
      </c>
      <c r="F82" s="46"/>
      <c r="G82" s="51"/>
    </row>
    <row r="83" spans="2:7" x14ac:dyDescent="0.25">
      <c r="B83" s="74"/>
      <c r="C83" s="68"/>
      <c r="D83" s="46">
        <v>2.0555555555555554</v>
      </c>
      <c r="E83" s="68">
        <v>0.76111111111111107</v>
      </c>
      <c r="F83" s="46"/>
      <c r="G83" s="51"/>
    </row>
    <row r="84" spans="2:7" x14ac:dyDescent="0.25">
      <c r="B84" s="74"/>
      <c r="C84" s="68"/>
      <c r="D84" s="46">
        <v>2.0555555555555554</v>
      </c>
      <c r="E84" s="68">
        <v>0.85555555555555551</v>
      </c>
      <c r="F84" s="46"/>
      <c r="G84" s="51"/>
    </row>
    <row r="85" spans="2:7" x14ac:dyDescent="0.25">
      <c r="B85" s="74"/>
      <c r="C85" s="68"/>
      <c r="D85" s="46">
        <v>2.0555555555555554</v>
      </c>
      <c r="E85" s="68">
        <v>0.95</v>
      </c>
      <c r="F85" s="46"/>
      <c r="G85" s="51"/>
    </row>
    <row r="86" spans="2:7" x14ac:dyDescent="0.25">
      <c r="B86" s="74"/>
      <c r="C86" s="68"/>
      <c r="D86" s="46">
        <v>2.4444444444444446</v>
      </c>
      <c r="E86" s="68">
        <v>0.19444444444444445</v>
      </c>
      <c r="F86" s="46"/>
      <c r="G86" s="51"/>
    </row>
    <row r="87" spans="2:7" x14ac:dyDescent="0.25">
      <c r="B87" s="74"/>
      <c r="C87" s="68"/>
      <c r="D87" s="46">
        <v>2.4444444444444446</v>
      </c>
      <c r="E87" s="68">
        <v>0.28888888888888886</v>
      </c>
      <c r="F87" s="46"/>
      <c r="G87" s="51"/>
    </row>
    <row r="88" spans="2:7" x14ac:dyDescent="0.25">
      <c r="B88" s="74"/>
      <c r="C88" s="68"/>
      <c r="D88" s="46">
        <v>2.4444444444444446</v>
      </c>
      <c r="E88" s="68">
        <v>0.3833333333333333</v>
      </c>
      <c r="F88" s="46"/>
      <c r="G88" s="51"/>
    </row>
    <row r="89" spans="2:7" x14ac:dyDescent="0.25">
      <c r="B89" s="74"/>
      <c r="C89" s="68"/>
      <c r="D89" s="46">
        <v>2.4444444444444446</v>
      </c>
      <c r="E89" s="68">
        <v>0.47777777777777775</v>
      </c>
      <c r="F89" s="46"/>
      <c r="G89" s="51"/>
    </row>
    <row r="90" spans="2:7" x14ac:dyDescent="0.25">
      <c r="B90" s="74"/>
      <c r="C90" s="68"/>
      <c r="D90" s="46">
        <v>2.4444444444444446</v>
      </c>
      <c r="E90" s="68">
        <v>0.57222222222222219</v>
      </c>
      <c r="F90" s="46"/>
      <c r="G90" s="51"/>
    </row>
    <row r="91" spans="2:7" x14ac:dyDescent="0.25">
      <c r="B91" s="74"/>
      <c r="C91" s="68"/>
      <c r="D91" s="46">
        <v>2.4444444444444446</v>
      </c>
      <c r="E91" s="68">
        <v>0.66666666666666663</v>
      </c>
      <c r="F91" s="46"/>
      <c r="G91" s="51"/>
    </row>
    <row r="92" spans="2:7" x14ac:dyDescent="0.25">
      <c r="B92" s="74"/>
      <c r="C92" s="68"/>
      <c r="D92" s="46">
        <v>2.4444444444444446</v>
      </c>
      <c r="E92" s="68">
        <v>0.76111111111111107</v>
      </c>
      <c r="F92" s="46"/>
      <c r="G92" s="51"/>
    </row>
    <row r="93" spans="2:7" x14ac:dyDescent="0.25">
      <c r="B93" s="74"/>
      <c r="C93" s="68"/>
      <c r="D93" s="46">
        <v>2.4444444444444446</v>
      </c>
      <c r="E93" s="68">
        <v>0.85555555555555551</v>
      </c>
      <c r="F93" s="46"/>
      <c r="G93" s="51"/>
    </row>
    <row r="94" spans="2:7" x14ac:dyDescent="0.25">
      <c r="B94" s="74"/>
      <c r="C94" s="68"/>
      <c r="D94" s="46">
        <v>2.4444444444444446</v>
      </c>
      <c r="E94" s="68">
        <v>0.95</v>
      </c>
      <c r="F94" s="46"/>
      <c r="G94" s="51"/>
    </row>
    <row r="95" spans="2:7" x14ac:dyDescent="0.25">
      <c r="B95" s="74"/>
      <c r="C95" s="68"/>
      <c r="D95" s="46">
        <v>2.8333333333333335</v>
      </c>
      <c r="E95" s="68">
        <v>0.3833333333333333</v>
      </c>
      <c r="F95" s="46"/>
      <c r="G95" s="51"/>
    </row>
    <row r="96" spans="2:7" x14ac:dyDescent="0.25">
      <c r="B96" s="74"/>
      <c r="C96" s="68"/>
      <c r="D96" s="46">
        <v>2.8333333333333335</v>
      </c>
      <c r="E96" s="68">
        <v>0.47777777777777775</v>
      </c>
      <c r="F96" s="46"/>
      <c r="G96" s="51"/>
    </row>
    <row r="97" spans="2:7" x14ac:dyDescent="0.25">
      <c r="B97" s="74"/>
      <c r="C97" s="68"/>
      <c r="D97" s="46">
        <v>2.8333333333333335</v>
      </c>
      <c r="E97" s="68">
        <v>0.57222222222222219</v>
      </c>
      <c r="F97" s="46"/>
      <c r="G97" s="51"/>
    </row>
    <row r="98" spans="2:7" x14ac:dyDescent="0.25">
      <c r="B98" s="74"/>
      <c r="C98" s="68"/>
      <c r="D98" s="46">
        <v>2.8333333333333335</v>
      </c>
      <c r="E98" s="68">
        <v>0.66666666666666663</v>
      </c>
      <c r="F98" s="46"/>
      <c r="G98" s="51"/>
    </row>
    <row r="99" spans="2:7" x14ac:dyDescent="0.25">
      <c r="B99" s="74"/>
      <c r="C99" s="68"/>
      <c r="D99" s="46">
        <v>2.8333333333333335</v>
      </c>
      <c r="E99" s="68">
        <v>0.76111111111111107</v>
      </c>
      <c r="F99" s="46"/>
      <c r="G99" s="51"/>
    </row>
    <row r="100" spans="2:7" x14ac:dyDescent="0.25">
      <c r="B100" s="74"/>
      <c r="C100" s="68"/>
      <c r="D100" s="46">
        <v>2.8333333333333335</v>
      </c>
      <c r="E100" s="68">
        <v>0.85555555555555551</v>
      </c>
      <c r="F100" s="46"/>
      <c r="G100" s="51"/>
    </row>
    <row r="101" spans="2:7" ht="15.75" thickBot="1" x14ac:dyDescent="0.3">
      <c r="B101" s="75"/>
      <c r="C101" s="69"/>
      <c r="D101" s="47">
        <v>2.8333333333333335</v>
      </c>
      <c r="E101" s="69">
        <v>0.95</v>
      </c>
      <c r="F101" s="47"/>
      <c r="G101" s="52"/>
    </row>
  </sheetData>
  <mergeCells count="4">
    <mergeCell ref="B38:G38"/>
    <mergeCell ref="B39:C39"/>
    <mergeCell ref="D39:E39"/>
    <mergeCell ref="F39:G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1B99-43AA-4EF1-942C-D5353CDBEAA8}">
  <dimension ref="A1:P33"/>
  <sheetViews>
    <sheetView workbookViewId="0">
      <selection activeCell="C4" sqref="C4"/>
    </sheetView>
  </sheetViews>
  <sheetFormatPr defaultColWidth="15.7109375" defaultRowHeight="15" x14ac:dyDescent="0.25"/>
  <cols>
    <col min="1" max="16384" width="15.7109375" style="3"/>
  </cols>
  <sheetData>
    <row r="1" spans="1:16" x14ac:dyDescent="0.25">
      <c r="A1" s="3" t="s">
        <v>1</v>
      </c>
      <c r="B1" s="2" t="s">
        <v>45</v>
      </c>
      <c r="E1" s="3" t="s">
        <v>9</v>
      </c>
      <c r="F1" s="3">
        <v>3</v>
      </c>
      <c r="H1" s="3" t="s">
        <v>16</v>
      </c>
      <c r="I1" s="2" t="s">
        <v>42</v>
      </c>
      <c r="K1" s="3" t="s">
        <v>21</v>
      </c>
      <c r="L1" s="3">
        <v>100</v>
      </c>
    </row>
    <row r="2" spans="1:16" x14ac:dyDescent="0.25">
      <c r="A2" s="3" t="s">
        <v>2</v>
      </c>
      <c r="B2" s="3" t="e">
        <f>'Question 1'!#REF!</f>
        <v>#REF!</v>
      </c>
      <c r="E2" s="3" t="s">
        <v>11</v>
      </c>
      <c r="F2" s="3" t="e">
        <f ca="1">_xll.PTreeEvaluate5(B3,$L$11:$L$33,$J$11:$J$33,$K$11:$K$33,$N$11:$N$33,$G$11:$G$33,,L1)</f>
        <v>#NAME?</v>
      </c>
    </row>
    <row r="3" spans="1:16" x14ac:dyDescent="0.25">
      <c r="A3" s="3" t="s">
        <v>3</v>
      </c>
      <c r="B3" s="3" t="s">
        <v>84</v>
      </c>
      <c r="E3" s="3" t="s">
        <v>12</v>
      </c>
      <c r="F3" s="2" t="s">
        <v>38</v>
      </c>
      <c r="H3" s="3" t="s">
        <v>17</v>
      </c>
      <c r="I3" s="4" t="s">
        <v>40</v>
      </c>
    </row>
    <row r="4" spans="1:16" x14ac:dyDescent="0.25">
      <c r="A4" s="3" t="s">
        <v>4</v>
      </c>
      <c r="B4" s="3" t="s">
        <v>37</v>
      </c>
      <c r="E4" s="3" t="s">
        <v>13</v>
      </c>
      <c r="F4" s="2" t="s">
        <v>39</v>
      </c>
      <c r="H4" s="3" t="s">
        <v>18</v>
      </c>
      <c r="I4" s="2" t="s">
        <v>41</v>
      </c>
    </row>
    <row r="5" spans="1:16" x14ac:dyDescent="0.25">
      <c r="A5" s="3" t="s">
        <v>5</v>
      </c>
      <c r="B5" s="3">
        <v>0</v>
      </c>
      <c r="E5" s="3" t="s">
        <v>14</v>
      </c>
      <c r="F5" s="2" t="s">
        <v>39</v>
      </c>
      <c r="H5" s="3" t="s">
        <v>19</v>
      </c>
      <c r="I5" s="4" t="s">
        <v>40</v>
      </c>
    </row>
    <row r="6" spans="1:16" x14ac:dyDescent="0.25">
      <c r="A6" s="3" t="s">
        <v>6</v>
      </c>
      <c r="E6" s="3" t="s">
        <v>15</v>
      </c>
      <c r="F6" s="2" t="s">
        <v>38</v>
      </c>
      <c r="H6" s="3" t="s">
        <v>20</v>
      </c>
      <c r="I6" s="2" t="s">
        <v>41</v>
      </c>
    </row>
    <row r="7" spans="1:16" x14ac:dyDescent="0.25">
      <c r="A7" s="3" t="s">
        <v>7</v>
      </c>
      <c r="E7" s="3" t="s">
        <v>10</v>
      </c>
      <c r="F7" s="2" t="s">
        <v>83</v>
      </c>
    </row>
    <row r="8" spans="1:16" x14ac:dyDescent="0.25">
      <c r="A8" s="3" t="s">
        <v>8</v>
      </c>
      <c r="B8" s="3">
        <v>23</v>
      </c>
    </row>
    <row r="10" spans="1:16" x14ac:dyDescent="0.25">
      <c r="A10" s="3" t="s">
        <v>22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30</v>
      </c>
      <c r="J10" s="3" t="s">
        <v>31</v>
      </c>
      <c r="K10" s="3" t="s">
        <v>32</v>
      </c>
      <c r="L10" s="3" t="s">
        <v>3</v>
      </c>
      <c r="M10" s="3" t="s">
        <v>33</v>
      </c>
      <c r="N10" s="3" t="s">
        <v>34</v>
      </c>
      <c r="O10" s="3" t="s">
        <v>35</v>
      </c>
      <c r="P10" s="3" t="s">
        <v>36</v>
      </c>
    </row>
    <row r="11" spans="1:16" x14ac:dyDescent="0.25">
      <c r="A11" s="3" t="e">
        <f ca="1">'Question 1'!$C$33</f>
        <v>#NAME?</v>
      </c>
      <c r="B11" s="3" t="str">
        <f>B1</f>
        <v>CalDev Company</v>
      </c>
      <c r="C11" s="3">
        <v>0</v>
      </c>
      <c r="I11" s="3" t="s">
        <v>43</v>
      </c>
      <c r="J11" s="3">
        <f>'Question 1'!$B$33</f>
        <v>0</v>
      </c>
      <c r="K11" s="3">
        <f>'Question 1'!$B$32</f>
        <v>0</v>
      </c>
      <c r="L11" s="3" t="s">
        <v>48</v>
      </c>
      <c r="M11" s="2" t="s">
        <v>44</v>
      </c>
      <c r="O11" s="3" t="str">
        <f>'Question 1'!$C$32</f>
        <v>Decision</v>
      </c>
      <c r="P11" s="3" t="b">
        <v>0</v>
      </c>
    </row>
    <row r="12" spans="1:16" x14ac:dyDescent="0.25">
      <c r="A12" s="3" t="e">
        <f ca="1">'Question 1'!$D$31</f>
        <v>#NAME?</v>
      </c>
      <c r="B12" s="2" t="s">
        <v>49</v>
      </c>
      <c r="C12" s="3">
        <v>0</v>
      </c>
      <c r="H12" s="3" t="s">
        <v>43</v>
      </c>
      <c r="I12" s="3" t="s">
        <v>43</v>
      </c>
      <c r="J12" s="3">
        <f>'Question 1'!$C$31</f>
        <v>1.8</v>
      </c>
      <c r="L12" s="3" t="s">
        <v>47</v>
      </c>
      <c r="M12" s="2" t="s">
        <v>44</v>
      </c>
      <c r="P12" s="3" t="b">
        <v>0</v>
      </c>
    </row>
    <row r="13" spans="1:16" x14ac:dyDescent="0.25">
      <c r="A13" s="3" t="e">
        <f ca="1">'Question 1'!$D$41</f>
        <v>#NAME?</v>
      </c>
      <c r="B13" s="2" t="s">
        <v>50</v>
      </c>
      <c r="C13" s="3">
        <v>0</v>
      </c>
      <c r="I13" s="3" t="s">
        <v>43</v>
      </c>
      <c r="J13" s="3">
        <f>'Question 1'!$C$41</f>
        <v>-0.15</v>
      </c>
      <c r="L13" s="3" t="s">
        <v>53</v>
      </c>
      <c r="M13" s="2" t="s">
        <v>44</v>
      </c>
      <c r="O13" s="3" t="str">
        <f>'Question 1'!$D$40</f>
        <v>Chance</v>
      </c>
      <c r="P13" s="3" t="b">
        <v>0</v>
      </c>
    </row>
    <row r="14" spans="1:16" x14ac:dyDescent="0.25">
      <c r="A14" s="3" t="e">
        <f ca="1">'Question 1'!$D$69</f>
        <v>#NAME?</v>
      </c>
      <c r="B14" s="2" t="s">
        <v>85</v>
      </c>
      <c r="C14" s="3">
        <v>0</v>
      </c>
      <c r="I14" s="3" t="s">
        <v>43</v>
      </c>
      <c r="J14" s="3">
        <f>'Question 1'!$C$69</f>
        <v>-0.15</v>
      </c>
      <c r="L14" s="3" t="s">
        <v>65</v>
      </c>
      <c r="M14" s="2" t="s">
        <v>44</v>
      </c>
      <c r="O14" s="3" t="str">
        <f>'Question 1'!$D$68</f>
        <v>Chance</v>
      </c>
      <c r="P14" s="3" t="b">
        <v>0</v>
      </c>
    </row>
    <row r="15" spans="1:16" x14ac:dyDescent="0.25">
      <c r="A15" s="3" t="e">
        <f ca="1">'Question 1'!$E$37</f>
        <v>#NAME?</v>
      </c>
      <c r="B15" s="2" t="s">
        <v>75</v>
      </c>
      <c r="C15" s="3">
        <v>0</v>
      </c>
      <c r="I15" s="3" t="s">
        <v>43</v>
      </c>
      <c r="J15" s="3">
        <f>'Question 1'!$D$37</f>
        <v>0</v>
      </c>
      <c r="K15" s="3">
        <f>'Question 1'!$D$36</f>
        <v>0.3</v>
      </c>
      <c r="L15" s="3" t="s">
        <v>55</v>
      </c>
      <c r="M15" s="2" t="s">
        <v>44</v>
      </c>
      <c r="O15" s="3" t="str">
        <f>'Question 1'!$E$36</f>
        <v>Chance</v>
      </c>
      <c r="P15" s="3" t="b">
        <v>0</v>
      </c>
    </row>
    <row r="16" spans="1:16" x14ac:dyDescent="0.25">
      <c r="A16" s="3" t="e">
        <f ca="1">'Question 1'!$E$45</f>
        <v>#NAME?</v>
      </c>
      <c r="B16" s="2" t="s">
        <v>76</v>
      </c>
      <c r="C16" s="3">
        <v>0</v>
      </c>
      <c r="I16" s="3" t="s">
        <v>43</v>
      </c>
      <c r="J16" s="3">
        <f>'Question 1'!$D$45</f>
        <v>0</v>
      </c>
      <c r="K16" s="3">
        <f>'Question 1'!$D$44</f>
        <v>0.7</v>
      </c>
      <c r="L16" s="3" t="s">
        <v>72</v>
      </c>
      <c r="M16" s="2" t="s">
        <v>44</v>
      </c>
      <c r="O16" s="3" t="str">
        <f>'Question 1'!$E$44</f>
        <v>Decision</v>
      </c>
      <c r="P16" s="3" t="b">
        <v>0</v>
      </c>
    </row>
    <row r="17" spans="1:16" x14ac:dyDescent="0.25">
      <c r="A17" s="3" t="e">
        <f ca="1">'Question 1'!$F$35</f>
        <v>#NAME?</v>
      </c>
      <c r="B17" s="2" t="s">
        <v>74</v>
      </c>
      <c r="C17" s="3">
        <v>0</v>
      </c>
      <c r="H17" s="3" t="s">
        <v>43</v>
      </c>
      <c r="I17" s="3" t="s">
        <v>43</v>
      </c>
      <c r="J17" s="3">
        <f>'Question 1'!$E$35</f>
        <v>4.4000000000000004</v>
      </c>
      <c r="K17" s="3">
        <f>'Question 1'!$E$34</f>
        <v>0.6</v>
      </c>
      <c r="L17" s="3" t="s">
        <v>54</v>
      </c>
      <c r="M17" s="2" t="s">
        <v>44</v>
      </c>
      <c r="P17" s="3" t="b">
        <v>0</v>
      </c>
    </row>
    <row r="18" spans="1:16" x14ac:dyDescent="0.25">
      <c r="A18" s="3" t="e">
        <f ca="1">'Question 1'!$F$39</f>
        <v>#NAME?</v>
      </c>
      <c r="B18" s="2" t="s">
        <v>56</v>
      </c>
      <c r="C18" s="3">
        <v>0</v>
      </c>
      <c r="H18" s="3" t="s">
        <v>43</v>
      </c>
      <c r="I18" s="3" t="s">
        <v>43</v>
      </c>
      <c r="J18" s="3">
        <f>'Question 1'!$E$39</f>
        <v>1.6</v>
      </c>
      <c r="K18" s="3">
        <f>'Question 1'!$E$38</f>
        <v>0.4</v>
      </c>
      <c r="L18" s="3" t="s">
        <v>54</v>
      </c>
      <c r="M18" s="2" t="s">
        <v>44</v>
      </c>
      <c r="P18" s="3" t="b">
        <v>0</v>
      </c>
    </row>
    <row r="19" spans="1:16" x14ac:dyDescent="0.25">
      <c r="A19" s="3" t="e">
        <f ca="1">'Question 1'!$F$43</f>
        <v>#NAME?</v>
      </c>
      <c r="B19" s="2" t="s">
        <v>49</v>
      </c>
      <c r="C19" s="3">
        <v>0</v>
      </c>
      <c r="H19" s="3" t="s">
        <v>43</v>
      </c>
      <c r="I19" s="3" t="s">
        <v>43</v>
      </c>
      <c r="J19" s="3">
        <f>'Question 1'!$E$43</f>
        <v>1.8</v>
      </c>
      <c r="L19" s="3" t="s">
        <v>57</v>
      </c>
      <c r="M19" s="2" t="s">
        <v>44</v>
      </c>
      <c r="P19" s="3" t="b">
        <v>0</v>
      </c>
    </row>
    <row r="20" spans="1:16" x14ac:dyDescent="0.25">
      <c r="A20" s="3" t="e">
        <f ca="1">'Question 1'!$F$47</f>
        <v>#NAME?</v>
      </c>
      <c r="B20" s="2" t="s">
        <v>58</v>
      </c>
      <c r="C20" s="3">
        <v>0</v>
      </c>
      <c r="H20" s="3" t="s">
        <v>43</v>
      </c>
      <c r="I20" s="3" t="s">
        <v>43</v>
      </c>
      <c r="J20" s="3">
        <f>'Question 1'!$E$47</f>
        <v>1.5</v>
      </c>
      <c r="L20" s="3" t="s">
        <v>57</v>
      </c>
      <c r="M20" s="2" t="s">
        <v>44</v>
      </c>
      <c r="P20" s="3" t="b">
        <v>0</v>
      </c>
    </row>
    <row r="21" spans="1:16" x14ac:dyDescent="0.25">
      <c r="A21" s="3" t="e">
        <f ca="1">'Question 1'!$F$55</f>
        <v>#NAME?</v>
      </c>
      <c r="B21" s="2" t="s">
        <v>51</v>
      </c>
      <c r="C21" s="3">
        <v>0</v>
      </c>
      <c r="I21" s="3" t="s">
        <v>43</v>
      </c>
      <c r="J21" s="3">
        <f>'Question 1'!$E$55</f>
        <v>-0.15</v>
      </c>
      <c r="L21" s="3" t="s">
        <v>59</v>
      </c>
      <c r="M21" s="2" t="s">
        <v>44</v>
      </c>
      <c r="O21" s="3" t="str">
        <f>'Question 1'!$F$54</f>
        <v>Chance</v>
      </c>
      <c r="P21" s="3" t="b">
        <v>0</v>
      </c>
    </row>
    <row r="22" spans="1:16" x14ac:dyDescent="0.25">
      <c r="A22" s="3" t="e">
        <f ca="1">'Question 1'!$G$51</f>
        <v>#NAME?</v>
      </c>
      <c r="B22" s="2" t="s">
        <v>75</v>
      </c>
      <c r="C22" s="3">
        <v>0</v>
      </c>
      <c r="I22" s="3" t="s">
        <v>43</v>
      </c>
      <c r="J22" s="3">
        <f>'Question 1'!$F$51</f>
        <v>0</v>
      </c>
      <c r="K22" s="3">
        <f>'Question 1'!$F$50</f>
        <v>0.8</v>
      </c>
      <c r="L22" s="3" t="s">
        <v>61</v>
      </c>
      <c r="M22" s="2" t="s">
        <v>44</v>
      </c>
      <c r="O22" s="3" t="str">
        <f>'Question 1'!$G$50</f>
        <v>Chance</v>
      </c>
      <c r="P22" s="3" t="b">
        <v>0</v>
      </c>
    </row>
    <row r="23" spans="1:16" x14ac:dyDescent="0.25">
      <c r="A23" s="3" t="e">
        <f ca="1">'Question 1'!$G$59</f>
        <v>#NAME?</v>
      </c>
      <c r="B23" s="2" t="s">
        <v>76</v>
      </c>
      <c r="C23" s="3">
        <v>0</v>
      </c>
      <c r="I23" s="3" t="s">
        <v>43</v>
      </c>
      <c r="J23" s="3">
        <f>'Question 1'!$F$59</f>
        <v>0</v>
      </c>
      <c r="K23" s="3">
        <f>'Question 1'!$F$58</f>
        <v>0.19999999999999996</v>
      </c>
      <c r="L23" s="3" t="s">
        <v>77</v>
      </c>
      <c r="M23" s="2" t="s">
        <v>44</v>
      </c>
      <c r="O23" s="3" t="str">
        <f>'Question 1'!$G$58</f>
        <v>Decision</v>
      </c>
      <c r="P23" s="3" t="b">
        <v>0</v>
      </c>
    </row>
    <row r="24" spans="1:16" x14ac:dyDescent="0.25">
      <c r="A24" s="3" t="e">
        <f ca="1">'Question 1'!$H$49</f>
        <v>#NAME?</v>
      </c>
      <c r="B24" s="2" t="s">
        <v>74</v>
      </c>
      <c r="C24" s="3">
        <v>0</v>
      </c>
      <c r="H24" s="3" t="s">
        <v>43</v>
      </c>
      <c r="I24" s="3" t="s">
        <v>43</v>
      </c>
      <c r="J24" s="3">
        <f>'Question 1'!$G$49</f>
        <v>3.3</v>
      </c>
      <c r="K24" s="3">
        <f>'Question 1'!$G$48</f>
        <v>0.6</v>
      </c>
      <c r="L24" s="3" t="s">
        <v>60</v>
      </c>
      <c r="M24" s="2" t="s">
        <v>44</v>
      </c>
      <c r="P24" s="3" t="b">
        <v>0</v>
      </c>
    </row>
    <row r="25" spans="1:16" x14ac:dyDescent="0.25">
      <c r="A25" s="3" t="e">
        <f ca="1">'Question 1'!$H$53</f>
        <v>#NAME?</v>
      </c>
      <c r="B25" s="2" t="s">
        <v>56</v>
      </c>
      <c r="C25" s="3">
        <v>0</v>
      </c>
      <c r="H25" s="3" t="s">
        <v>43</v>
      </c>
      <c r="I25" s="3" t="s">
        <v>43</v>
      </c>
      <c r="J25" s="3">
        <f>'Question 1'!$G$53</f>
        <v>1.3</v>
      </c>
      <c r="K25" s="3">
        <f>'Question 1'!$G$52</f>
        <v>0.4</v>
      </c>
      <c r="L25" s="3" t="s">
        <v>60</v>
      </c>
      <c r="M25" s="2" t="s">
        <v>44</v>
      </c>
      <c r="P25" s="3" t="b">
        <v>0</v>
      </c>
    </row>
    <row r="26" spans="1:16" x14ac:dyDescent="0.25">
      <c r="A26" s="3" t="e">
        <f ca="1">'Question 1'!$H$57</f>
        <v>#NAME?</v>
      </c>
      <c r="B26" s="2" t="s">
        <v>49</v>
      </c>
      <c r="C26" s="3">
        <v>0</v>
      </c>
      <c r="H26" s="3" t="s">
        <v>43</v>
      </c>
      <c r="I26" s="3" t="s">
        <v>43</v>
      </c>
      <c r="J26" s="3">
        <f>'Question 1'!$G$57</f>
        <v>1.8</v>
      </c>
      <c r="L26" s="3" t="s">
        <v>64</v>
      </c>
      <c r="M26" s="2" t="s">
        <v>44</v>
      </c>
      <c r="P26" s="3" t="b">
        <v>0</v>
      </c>
    </row>
    <row r="27" spans="1:16" x14ac:dyDescent="0.25">
      <c r="A27" s="3" t="e">
        <f ca="1">'Question 1'!$H$61</f>
        <v>#NAME?</v>
      </c>
      <c r="B27" s="2" t="s">
        <v>58</v>
      </c>
      <c r="C27" s="3">
        <v>0</v>
      </c>
      <c r="H27" s="3" t="s">
        <v>43</v>
      </c>
      <c r="I27" s="3" t="s">
        <v>43</v>
      </c>
      <c r="J27" s="3">
        <f>'Question 1'!$G$61</f>
        <v>1.5</v>
      </c>
      <c r="L27" s="3" t="s">
        <v>64</v>
      </c>
      <c r="M27" s="2" t="s">
        <v>44</v>
      </c>
      <c r="P27" s="3" t="b">
        <v>0</v>
      </c>
    </row>
    <row r="28" spans="1:16" x14ac:dyDescent="0.25">
      <c r="A28" s="3" t="e">
        <f ca="1">'Question 1'!$E$65</f>
        <v>#NAME?</v>
      </c>
      <c r="B28" s="2" t="s">
        <v>75</v>
      </c>
      <c r="C28" s="3">
        <v>0</v>
      </c>
      <c r="I28" s="3" t="s">
        <v>43</v>
      </c>
      <c r="J28" s="3">
        <f>'Question 1'!$D$65</f>
        <v>0</v>
      </c>
      <c r="K28" s="3">
        <f>'Question 1'!$D$64</f>
        <v>0.8</v>
      </c>
      <c r="L28" s="3" t="s">
        <v>66</v>
      </c>
      <c r="M28" s="2" t="s">
        <v>44</v>
      </c>
      <c r="O28" s="3" t="str">
        <f>'Question 1'!$E$64</f>
        <v>Chance</v>
      </c>
      <c r="P28" s="3" t="b">
        <v>0</v>
      </c>
    </row>
    <row r="29" spans="1:16" x14ac:dyDescent="0.25">
      <c r="A29" s="3" t="e">
        <f ca="1">'Question 1'!$F$63</f>
        <v>#NAME?</v>
      </c>
      <c r="B29" s="2" t="s">
        <v>74</v>
      </c>
      <c r="C29" s="3">
        <v>0</v>
      </c>
      <c r="H29" s="3" t="s">
        <v>43</v>
      </c>
      <c r="I29" s="3" t="s">
        <v>43</v>
      </c>
      <c r="J29" s="3">
        <f>'Question 1'!$E$63</f>
        <v>3.3</v>
      </c>
      <c r="K29" s="3">
        <f>'Question 1'!$E$62</f>
        <v>0.6</v>
      </c>
      <c r="L29" s="3" t="s">
        <v>67</v>
      </c>
      <c r="M29" s="2" t="s">
        <v>44</v>
      </c>
      <c r="P29" s="3" t="b">
        <v>0</v>
      </c>
    </row>
    <row r="30" spans="1:16" x14ac:dyDescent="0.25">
      <c r="A30" s="3" t="e">
        <f ca="1">'Question 1'!$F$67</f>
        <v>#NAME?</v>
      </c>
      <c r="B30" s="2" t="s">
        <v>56</v>
      </c>
      <c r="C30" s="3">
        <v>0</v>
      </c>
      <c r="H30" s="3" t="s">
        <v>43</v>
      </c>
      <c r="I30" s="3" t="s">
        <v>43</v>
      </c>
      <c r="J30" s="3">
        <f>'Question 1'!$E$67</f>
        <v>1.3</v>
      </c>
      <c r="K30" s="3">
        <f>'Question 1'!$E$66</f>
        <v>0.4</v>
      </c>
      <c r="L30" s="3" t="s">
        <v>67</v>
      </c>
      <c r="M30" s="2" t="s">
        <v>44</v>
      </c>
      <c r="P30" s="3" t="b">
        <v>0</v>
      </c>
    </row>
    <row r="31" spans="1:16" x14ac:dyDescent="0.25">
      <c r="A31" s="3" t="e">
        <f ca="1">'Question 1'!$E$73</f>
        <v>#NAME?</v>
      </c>
      <c r="B31" s="2" t="s">
        <v>76</v>
      </c>
      <c r="C31" s="3">
        <v>0</v>
      </c>
      <c r="I31" s="3" t="s">
        <v>43</v>
      </c>
      <c r="J31" s="3">
        <f>'Question 1'!$D$73</f>
        <v>0</v>
      </c>
      <c r="K31" s="3">
        <f>'Question 1'!$D$72</f>
        <v>0.19999999999999996</v>
      </c>
      <c r="L31" s="3" t="s">
        <v>78</v>
      </c>
      <c r="M31" s="2" t="s">
        <v>44</v>
      </c>
      <c r="O31" s="3" t="str">
        <f>'Question 1'!$E$72</f>
        <v>Decision</v>
      </c>
      <c r="P31" s="3" t="b">
        <v>0</v>
      </c>
    </row>
    <row r="32" spans="1:16" x14ac:dyDescent="0.25">
      <c r="A32" s="3" t="e">
        <f ca="1">'Question 1'!$F$71</f>
        <v>#NAME?</v>
      </c>
      <c r="B32" s="2" t="s">
        <v>49</v>
      </c>
      <c r="C32" s="3">
        <v>0</v>
      </c>
      <c r="H32" s="3" t="s">
        <v>43</v>
      </c>
      <c r="I32" s="3" t="s">
        <v>43</v>
      </c>
      <c r="J32" s="3">
        <f>'Question 1'!$E$71</f>
        <v>1.8</v>
      </c>
      <c r="L32" s="3" t="s">
        <v>68</v>
      </c>
      <c r="M32" s="2" t="s">
        <v>44</v>
      </c>
      <c r="P32" s="3" t="b">
        <v>0</v>
      </c>
    </row>
    <row r="33" spans="1:16" x14ac:dyDescent="0.25">
      <c r="A33" s="3" t="e">
        <f ca="1">'Question 1'!$F$75</f>
        <v>#NAME?</v>
      </c>
      <c r="B33" s="2" t="s">
        <v>58</v>
      </c>
      <c r="C33" s="3">
        <v>0</v>
      </c>
      <c r="H33" s="3" t="s">
        <v>43</v>
      </c>
      <c r="I33" s="3" t="s">
        <v>43</v>
      </c>
      <c r="J33" s="3">
        <f>'Question 1'!$E$75</f>
        <v>1.5</v>
      </c>
      <c r="L33" s="3" t="s">
        <v>68</v>
      </c>
      <c r="M33" s="2" t="s">
        <v>44</v>
      </c>
      <c r="P33" s="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ED20-B750-4F1B-9329-BA10598F79C2}">
  <dimension ref="A1:G29"/>
  <sheetViews>
    <sheetView showGridLines="0" workbookViewId="0"/>
  </sheetViews>
  <sheetFormatPr defaultRowHeight="15" x14ac:dyDescent="0.25"/>
  <cols>
    <col min="1" max="1" width="21.140625" customWidth="1"/>
    <col min="2" max="2" width="25.85546875" customWidth="1"/>
    <col min="3" max="3" width="23" customWidth="1"/>
    <col min="4" max="4" width="26.140625" customWidth="1"/>
    <col min="5" max="5" width="23" customWidth="1"/>
    <col min="6" max="6" width="23.5703125" customWidth="1"/>
    <col min="7" max="7" width="16.7109375" customWidth="1"/>
  </cols>
  <sheetData>
    <row r="1" spans="1:5" s="34" customFormat="1" ht="18" x14ac:dyDescent="0.25">
      <c r="A1" s="37" t="s">
        <v>87</v>
      </c>
    </row>
    <row r="2" spans="1:5" s="35" customFormat="1" ht="10.5" x14ac:dyDescent="0.15">
      <c r="A2" s="38" t="s">
        <v>86</v>
      </c>
    </row>
    <row r="3" spans="1:5" s="35" customFormat="1" ht="10.5" x14ac:dyDescent="0.15">
      <c r="A3" s="38" t="s">
        <v>131</v>
      </c>
    </row>
    <row r="4" spans="1:5" s="36" customFormat="1" ht="10.5" x14ac:dyDescent="0.15">
      <c r="A4" s="39" t="s">
        <v>132</v>
      </c>
    </row>
    <row r="6" spans="1:5" ht="15" customHeight="1" x14ac:dyDescent="0.25">
      <c r="A6" s="7"/>
      <c r="B6" s="8" t="s">
        <v>46</v>
      </c>
    </row>
    <row r="7" spans="1:5" ht="15" customHeight="1" x14ac:dyDescent="0.25">
      <c r="A7" s="7"/>
      <c r="B7" s="9">
        <v>2.3809999999999998</v>
      </c>
    </row>
    <row r="8" spans="1:5" ht="15" customHeight="1" x14ac:dyDescent="0.25">
      <c r="D8" s="13">
        <v>0.6</v>
      </c>
      <c r="E8" s="6">
        <v>0.18</v>
      </c>
    </row>
    <row r="9" spans="1:5" ht="15" customHeight="1" x14ac:dyDescent="0.25">
      <c r="D9" s="31">
        <v>4.4000000000000004</v>
      </c>
      <c r="E9" s="5">
        <v>4.25</v>
      </c>
    </row>
    <row r="10" spans="1:5" ht="15" customHeight="1" x14ac:dyDescent="0.25">
      <c r="C10" s="13">
        <v>0.3</v>
      </c>
      <c r="D10" s="11" t="s">
        <v>52</v>
      </c>
    </row>
    <row r="11" spans="1:5" ht="15" customHeight="1" x14ac:dyDescent="0.25">
      <c r="C11" s="7">
        <v>0</v>
      </c>
      <c r="D11" s="12">
        <v>3.13</v>
      </c>
    </row>
    <row r="12" spans="1:5" ht="15" customHeight="1" x14ac:dyDescent="0.25">
      <c r="D12" s="13">
        <v>0.4</v>
      </c>
      <c r="E12" s="6">
        <v>0.12</v>
      </c>
    </row>
    <row r="13" spans="1:5" ht="15" customHeight="1" x14ac:dyDescent="0.25">
      <c r="D13" s="7">
        <v>1.6</v>
      </c>
      <c r="E13" s="5">
        <v>1.4500000000000002</v>
      </c>
    </row>
    <row r="14" spans="1:5" ht="15" customHeight="1" x14ac:dyDescent="0.25">
      <c r="B14" s="10" t="b">
        <v>1</v>
      </c>
      <c r="C14" s="11" t="s">
        <v>52</v>
      </c>
    </row>
    <row r="15" spans="1:5" ht="15" customHeight="1" x14ac:dyDescent="0.25">
      <c r="B15" s="7">
        <v>-0.15</v>
      </c>
      <c r="C15" s="12">
        <v>2.3809999999999998</v>
      </c>
    </row>
    <row r="16" spans="1:5" ht="15" customHeight="1" x14ac:dyDescent="0.25">
      <c r="C16" s="13">
        <v>0.7</v>
      </c>
      <c r="D16" s="8" t="s">
        <v>46</v>
      </c>
    </row>
    <row r="17" spans="3:7" ht="15" customHeight="1" x14ac:dyDescent="0.25">
      <c r="C17" s="7">
        <v>0</v>
      </c>
      <c r="D17" s="9">
        <v>2.0599999999999996</v>
      </c>
    </row>
    <row r="18" spans="3:7" ht="15" customHeight="1" x14ac:dyDescent="0.25">
      <c r="F18" s="13">
        <v>0.6</v>
      </c>
      <c r="G18" s="6">
        <v>0.33599999999999997</v>
      </c>
    </row>
    <row r="19" spans="3:7" ht="15" customHeight="1" x14ac:dyDescent="0.25">
      <c r="F19" s="31">
        <v>3.3</v>
      </c>
      <c r="G19" s="5">
        <v>3</v>
      </c>
    </row>
    <row r="20" spans="3:7" ht="15" customHeight="1" x14ac:dyDescent="0.25">
      <c r="E20" s="13">
        <v>0.8</v>
      </c>
      <c r="F20" s="11" t="s">
        <v>52</v>
      </c>
    </row>
    <row r="21" spans="3:7" ht="15" customHeight="1" x14ac:dyDescent="0.25">
      <c r="E21" s="7">
        <v>0</v>
      </c>
      <c r="F21" s="12">
        <v>2.1999999999999997</v>
      </c>
    </row>
    <row r="22" spans="3:7" ht="15" customHeight="1" x14ac:dyDescent="0.25">
      <c r="F22" s="13">
        <v>0.4</v>
      </c>
      <c r="G22" s="6">
        <v>0.22399999999999998</v>
      </c>
    </row>
    <row r="23" spans="3:7" ht="15" customHeight="1" x14ac:dyDescent="0.25">
      <c r="F23" s="7">
        <v>1.3</v>
      </c>
      <c r="G23" s="5">
        <v>1</v>
      </c>
    </row>
    <row r="24" spans="3:7" ht="15" customHeight="1" x14ac:dyDescent="0.25">
      <c r="D24" s="10" t="b">
        <v>1</v>
      </c>
      <c r="E24" s="11" t="s">
        <v>52</v>
      </c>
    </row>
    <row r="25" spans="3:7" ht="15" customHeight="1" x14ac:dyDescent="0.25">
      <c r="D25" s="7">
        <v>-0.15</v>
      </c>
      <c r="E25" s="12">
        <v>2.0599999999999996</v>
      </c>
    </row>
    <row r="26" spans="3:7" ht="15" customHeight="1" x14ac:dyDescent="0.25">
      <c r="F26" s="10" t="b">
        <v>1</v>
      </c>
      <c r="G26" s="6">
        <v>0.13999999999999996</v>
      </c>
    </row>
    <row r="27" spans="3:7" ht="15" customHeight="1" x14ac:dyDescent="0.25">
      <c r="F27" s="7">
        <v>1.8</v>
      </c>
      <c r="G27" s="5">
        <v>1.5</v>
      </c>
    </row>
    <row r="28" spans="3:7" ht="15" customHeight="1" x14ac:dyDescent="0.25">
      <c r="E28" s="13">
        <v>0.19999999999999996</v>
      </c>
      <c r="F28" s="8" t="s">
        <v>46</v>
      </c>
    </row>
    <row r="29" spans="3:7" ht="15" customHeight="1" x14ac:dyDescent="0.25">
      <c r="E29" s="7">
        <v>0</v>
      </c>
      <c r="F29" s="9">
        <v>1.5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1C28-DC9A-4F0B-99E9-823E27AF0EB8}">
  <dimension ref="B1:D36"/>
  <sheetViews>
    <sheetView showGridLines="0" topLeftCell="A7" workbookViewId="0">
      <selection activeCell="A7" sqref="A7"/>
    </sheetView>
  </sheetViews>
  <sheetFormatPr defaultRowHeight="15" x14ac:dyDescent="0.25"/>
  <cols>
    <col min="1" max="1" width="0.28515625" customWidth="1"/>
    <col min="3" max="3" width="5.85546875" bestFit="1" customWidth="1"/>
    <col min="4" max="4" width="8.28515625" bestFit="1" customWidth="1"/>
  </cols>
  <sheetData>
    <row r="1" spans="2:2" s="34" customFormat="1" ht="18" x14ac:dyDescent="0.25">
      <c r="B1" s="37" t="s">
        <v>88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133</v>
      </c>
    </row>
    <row r="4" spans="2:2" s="35" customFormat="1" ht="10.5" x14ac:dyDescent="0.15">
      <c r="B4" s="38" t="s">
        <v>132</v>
      </c>
    </row>
    <row r="5" spans="2:2" s="36" customFormat="1" ht="10.5" x14ac:dyDescent="0.15">
      <c r="B5" s="39" t="s">
        <v>89</v>
      </c>
    </row>
    <row r="28" spans="2:4" ht="15.75" thickBot="1" x14ac:dyDescent="0.3"/>
    <row r="29" spans="2:4" ht="15.75" thickBot="1" x14ac:dyDescent="0.3">
      <c r="B29" s="88" t="s">
        <v>90</v>
      </c>
      <c r="C29" s="89"/>
      <c r="D29" s="90"/>
    </row>
    <row r="30" spans="2:4" x14ac:dyDescent="0.25">
      <c r="B30" s="42"/>
      <c r="C30" s="91" t="s">
        <v>97</v>
      </c>
      <c r="D30" s="92"/>
    </row>
    <row r="31" spans="2:4" x14ac:dyDescent="0.25">
      <c r="B31" s="43"/>
      <c r="C31" s="40" t="s">
        <v>96</v>
      </c>
      <c r="D31" s="41" t="s">
        <v>71</v>
      </c>
    </row>
    <row r="32" spans="2:4" x14ac:dyDescent="0.25">
      <c r="B32" s="44" t="s">
        <v>91</v>
      </c>
      <c r="C32" s="46">
        <v>1</v>
      </c>
      <c r="D32" s="48">
        <v>0.22399999999999998</v>
      </c>
    </row>
    <row r="33" spans="2:4" x14ac:dyDescent="0.25">
      <c r="B33" s="44" t="s">
        <v>92</v>
      </c>
      <c r="C33" s="46">
        <v>1.4500000000000002</v>
      </c>
      <c r="D33" s="48">
        <v>0.12</v>
      </c>
    </row>
    <row r="34" spans="2:4" x14ac:dyDescent="0.25">
      <c r="B34" s="44" t="s">
        <v>93</v>
      </c>
      <c r="C34" s="46">
        <v>1.5</v>
      </c>
      <c r="D34" s="48">
        <v>0.13999999999999996</v>
      </c>
    </row>
    <row r="35" spans="2:4" x14ac:dyDescent="0.25">
      <c r="B35" s="44" t="s">
        <v>94</v>
      </c>
      <c r="C35" s="46">
        <v>3</v>
      </c>
      <c r="D35" s="48">
        <v>0.33599999999999997</v>
      </c>
    </row>
    <row r="36" spans="2:4" ht="15.75" thickBot="1" x14ac:dyDescent="0.3">
      <c r="B36" s="45" t="s">
        <v>95</v>
      </c>
      <c r="C36" s="47">
        <v>4.25</v>
      </c>
      <c r="D36" s="49">
        <v>0.18</v>
      </c>
    </row>
  </sheetData>
  <mergeCells count="2">
    <mergeCell ref="B29:D29"/>
    <mergeCell ref="C30:D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76D3-438D-417C-AA33-107143CEE90F}">
  <dimension ref="B1:J41"/>
  <sheetViews>
    <sheetView showGridLines="0" topLeftCell="A7" workbookViewId="0">
      <selection activeCell="L32" sqref="L32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4.85546875" bestFit="1" customWidth="1"/>
    <col min="6" max="6" width="8.140625" bestFit="1" customWidth="1"/>
    <col min="7" max="7" width="10.42578125" bestFit="1" customWidth="1"/>
    <col min="8" max="8" width="8.140625" bestFit="1" customWidth="1"/>
    <col min="9" max="9" width="10.42578125" bestFit="1" customWidth="1"/>
    <col min="10" max="10" width="8.28515625" bestFit="1" customWidth="1"/>
  </cols>
  <sheetData>
    <row r="1" spans="2:2" s="34" customFormat="1" ht="18" x14ac:dyDescent="0.25">
      <c r="B1" s="37" t="s">
        <v>98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134</v>
      </c>
    </row>
    <row r="4" spans="2:2" s="35" customFormat="1" ht="10.5" x14ac:dyDescent="0.15">
      <c r="B4" s="38" t="s">
        <v>99</v>
      </c>
    </row>
    <row r="5" spans="2:2" s="36" customFormat="1" ht="10.5" x14ac:dyDescent="0.15">
      <c r="B5" s="39" t="s">
        <v>135</v>
      </c>
    </row>
    <row r="28" spans="2:10" ht="15.75" thickBot="1" x14ac:dyDescent="0.3"/>
    <row r="29" spans="2:10" ht="15.75" thickBot="1" x14ac:dyDescent="0.3">
      <c r="B29" s="88" t="s">
        <v>100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25">
      <c r="B30" s="42"/>
      <c r="C30" s="91" t="s">
        <v>106</v>
      </c>
      <c r="D30" s="93"/>
      <c r="E30" s="94" t="s">
        <v>49</v>
      </c>
      <c r="F30" s="93"/>
      <c r="G30" s="94" t="s">
        <v>50</v>
      </c>
      <c r="H30" s="93"/>
      <c r="I30" s="94" t="s">
        <v>85</v>
      </c>
      <c r="J30" s="95"/>
    </row>
    <row r="31" spans="2:10" x14ac:dyDescent="0.25">
      <c r="B31" s="43"/>
      <c r="C31" s="40" t="s">
        <v>96</v>
      </c>
      <c r="D31" s="53" t="s">
        <v>107</v>
      </c>
      <c r="E31" s="40" t="s">
        <v>96</v>
      </c>
      <c r="F31" s="53" t="s">
        <v>107</v>
      </c>
      <c r="G31" s="40" t="s">
        <v>96</v>
      </c>
      <c r="H31" s="53" t="s">
        <v>107</v>
      </c>
      <c r="I31" s="40" t="s">
        <v>96</v>
      </c>
      <c r="J31" s="41" t="s">
        <v>107</v>
      </c>
    </row>
    <row r="32" spans="2:10" x14ac:dyDescent="0.25">
      <c r="B32" s="44" t="s">
        <v>91</v>
      </c>
      <c r="C32" s="46">
        <v>0.5</v>
      </c>
      <c r="D32" s="54">
        <v>-0.66666666666666663</v>
      </c>
      <c r="E32" s="46">
        <v>1.8</v>
      </c>
      <c r="F32" s="54">
        <v>-0.24401511969760595</v>
      </c>
      <c r="G32" s="46">
        <v>2.3809999999999998</v>
      </c>
      <c r="H32" s="54">
        <v>0</v>
      </c>
      <c r="I32" s="46">
        <v>2.21</v>
      </c>
      <c r="J32" s="56">
        <v>-7.181856362872735E-2</v>
      </c>
    </row>
    <row r="33" spans="2:10" x14ac:dyDescent="0.25">
      <c r="B33" s="44" t="s">
        <v>92</v>
      </c>
      <c r="C33" s="46">
        <v>0.88888888888888884</v>
      </c>
      <c r="D33" s="54">
        <v>-0.40740740740740744</v>
      </c>
      <c r="E33" s="46">
        <v>1.8</v>
      </c>
      <c r="F33" s="54">
        <v>-0.24401511969760595</v>
      </c>
      <c r="G33" s="46">
        <v>2.3809999999999998</v>
      </c>
      <c r="H33" s="54">
        <v>0</v>
      </c>
      <c r="I33" s="46">
        <v>2.21</v>
      </c>
      <c r="J33" s="56">
        <v>-7.181856362872735E-2</v>
      </c>
    </row>
    <row r="34" spans="2:10" x14ac:dyDescent="0.25">
      <c r="B34" s="44" t="s">
        <v>93</v>
      </c>
      <c r="C34" s="46">
        <v>1.2777777777777777</v>
      </c>
      <c r="D34" s="54">
        <v>-0.14814814814814822</v>
      </c>
      <c r="E34" s="46">
        <v>1.8</v>
      </c>
      <c r="F34" s="54">
        <v>-0.24401511969760595</v>
      </c>
      <c r="G34" s="46">
        <v>2.3809999999999998</v>
      </c>
      <c r="H34" s="54">
        <v>0</v>
      </c>
      <c r="I34" s="46">
        <v>2.21</v>
      </c>
      <c r="J34" s="56">
        <v>-7.181856362872735E-2</v>
      </c>
    </row>
    <row r="35" spans="2:10" x14ac:dyDescent="0.25">
      <c r="B35" s="44" t="s">
        <v>94</v>
      </c>
      <c r="C35" s="46">
        <v>1.6666666666666667</v>
      </c>
      <c r="D35" s="54">
        <v>0.11111111111111116</v>
      </c>
      <c r="E35" s="46">
        <v>1.8</v>
      </c>
      <c r="F35" s="54">
        <v>-0.24401511969760595</v>
      </c>
      <c r="G35" s="46">
        <v>2.3809999999999998</v>
      </c>
      <c r="H35" s="54">
        <v>0</v>
      </c>
      <c r="I35" s="46">
        <v>2.21</v>
      </c>
      <c r="J35" s="56">
        <v>-7.181856362872735E-2</v>
      </c>
    </row>
    <row r="36" spans="2:10" x14ac:dyDescent="0.25">
      <c r="B36" s="44" t="s">
        <v>95</v>
      </c>
      <c r="C36" s="46">
        <v>2.0555555555555554</v>
      </c>
      <c r="D36" s="54">
        <v>0.37037037037037024</v>
      </c>
      <c r="E36" s="46">
        <v>1.8</v>
      </c>
      <c r="F36" s="54">
        <v>-0.24401511969760595</v>
      </c>
      <c r="G36" s="46">
        <v>2.4167777777777775</v>
      </c>
      <c r="H36" s="54">
        <v>1.5026366139343843E-2</v>
      </c>
      <c r="I36" s="46">
        <v>2.2611111111111111</v>
      </c>
      <c r="J36" s="56">
        <v>-5.0352326286807525E-2</v>
      </c>
    </row>
    <row r="37" spans="2:10" x14ac:dyDescent="0.25">
      <c r="B37" s="44" t="s">
        <v>101</v>
      </c>
      <c r="C37" s="46">
        <v>2.4444444444444446</v>
      </c>
      <c r="D37" s="54">
        <v>0.62962962962962976</v>
      </c>
      <c r="E37" s="46">
        <v>1.8</v>
      </c>
      <c r="F37" s="54">
        <v>-0.24401511969760595</v>
      </c>
      <c r="G37" s="46">
        <v>2.5451111111111113</v>
      </c>
      <c r="H37" s="54">
        <v>6.8925288160903639E-2</v>
      </c>
      <c r="I37" s="46">
        <v>2.338888888888889</v>
      </c>
      <c r="J37" s="56">
        <v>-1.7686312940407716E-2</v>
      </c>
    </row>
    <row r="38" spans="2:10" x14ac:dyDescent="0.25">
      <c r="B38" s="44" t="s">
        <v>102</v>
      </c>
      <c r="C38" s="46">
        <v>2.8333333333333335</v>
      </c>
      <c r="D38" s="54">
        <v>0.88888888888888895</v>
      </c>
      <c r="E38" s="46">
        <v>1.8</v>
      </c>
      <c r="F38" s="54">
        <v>-0.24401511969760595</v>
      </c>
      <c r="G38" s="46">
        <v>2.8173333333333335</v>
      </c>
      <c r="H38" s="54">
        <v>0.1832563348733027</v>
      </c>
      <c r="I38" s="46">
        <v>2.416666666666667</v>
      </c>
      <c r="J38" s="56">
        <v>1.4979700405992096E-2</v>
      </c>
    </row>
    <row r="39" spans="2:10" x14ac:dyDescent="0.25">
      <c r="B39" s="44" t="s">
        <v>103</v>
      </c>
      <c r="C39" s="46">
        <v>3.2222222222222223</v>
      </c>
      <c r="D39" s="54">
        <v>1.1481481481481481</v>
      </c>
      <c r="E39" s="46">
        <v>1.8</v>
      </c>
      <c r="F39" s="54">
        <v>-0.24401511969760595</v>
      </c>
      <c r="G39" s="46">
        <v>3.0895555555555556</v>
      </c>
      <c r="H39" s="54">
        <v>0.29758738158570175</v>
      </c>
      <c r="I39" s="46">
        <v>2.4944444444444445</v>
      </c>
      <c r="J39" s="56">
        <v>4.7645713752391725E-2</v>
      </c>
    </row>
    <row r="40" spans="2:10" x14ac:dyDescent="0.25">
      <c r="B40" s="44" t="s">
        <v>104</v>
      </c>
      <c r="C40" s="46">
        <v>3.6111111111111112</v>
      </c>
      <c r="D40" s="54">
        <v>1.4074074074074074</v>
      </c>
      <c r="E40" s="46">
        <v>1.8</v>
      </c>
      <c r="F40" s="54">
        <v>-0.24401511969760595</v>
      </c>
      <c r="G40" s="46">
        <v>3.3617777777777778</v>
      </c>
      <c r="H40" s="54">
        <v>0.41191842829810082</v>
      </c>
      <c r="I40" s="46">
        <v>2.572222222222222</v>
      </c>
      <c r="J40" s="56">
        <v>8.031172709879135E-2</v>
      </c>
    </row>
    <row r="41" spans="2:10" ht="15.75" thickBot="1" x14ac:dyDescent="0.3">
      <c r="B41" s="45" t="s">
        <v>105</v>
      </c>
      <c r="C41" s="47">
        <v>4</v>
      </c>
      <c r="D41" s="55">
        <v>1.6666666666666667</v>
      </c>
      <c r="E41" s="47">
        <v>1.8</v>
      </c>
      <c r="F41" s="55">
        <v>-0.24401511969760595</v>
      </c>
      <c r="G41" s="47">
        <v>3.6339999999999999</v>
      </c>
      <c r="H41" s="55">
        <v>0.5262494750104999</v>
      </c>
      <c r="I41" s="47">
        <v>2.65</v>
      </c>
      <c r="J41" s="57">
        <v>0.11297774044519115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2B80-F8C0-4C91-BA7C-46374F7AA91B}">
  <dimension ref="B1:J41"/>
  <sheetViews>
    <sheetView showGridLines="0" topLeftCell="A7" workbookViewId="0">
      <selection activeCell="T23" sqref="T23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4.85546875" bestFit="1" customWidth="1"/>
    <col min="6" max="6" width="8.140625" bestFit="1" customWidth="1"/>
    <col min="7" max="7" width="10.42578125" bestFit="1" customWidth="1"/>
    <col min="8" max="8" width="8.140625" bestFit="1" customWidth="1"/>
    <col min="9" max="9" width="6.85546875" bestFit="1" customWidth="1"/>
    <col min="10" max="10" width="8.28515625" bestFit="1" customWidth="1"/>
  </cols>
  <sheetData>
    <row r="1" spans="2:2" s="34" customFormat="1" ht="18" x14ac:dyDescent="0.25">
      <c r="B1" s="37" t="s">
        <v>98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134</v>
      </c>
    </row>
    <row r="4" spans="2:2" s="35" customFormat="1" ht="10.5" x14ac:dyDescent="0.15">
      <c r="B4" s="38" t="s">
        <v>99</v>
      </c>
    </row>
    <row r="5" spans="2:2" s="36" customFormat="1" ht="10.5" x14ac:dyDescent="0.15">
      <c r="B5" s="39" t="s">
        <v>108</v>
      </c>
    </row>
    <row r="28" spans="2:10" ht="15.75" thickBot="1" x14ac:dyDescent="0.3"/>
    <row r="29" spans="2:10" ht="15.75" thickBot="1" x14ac:dyDescent="0.3">
      <c r="B29" s="88" t="s">
        <v>100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25">
      <c r="B30" s="42"/>
      <c r="C30" s="91" t="s">
        <v>106</v>
      </c>
      <c r="D30" s="93"/>
      <c r="E30" s="94" t="s">
        <v>49</v>
      </c>
      <c r="F30" s="93"/>
      <c r="G30" s="94" t="s">
        <v>50</v>
      </c>
      <c r="H30" s="93"/>
      <c r="I30" s="94" t="s">
        <v>85</v>
      </c>
      <c r="J30" s="95"/>
    </row>
    <row r="31" spans="2:10" x14ac:dyDescent="0.25">
      <c r="B31" s="43"/>
      <c r="C31" s="40" t="s">
        <v>96</v>
      </c>
      <c r="D31" s="53" t="s">
        <v>107</v>
      </c>
      <c r="E31" s="40" t="s">
        <v>96</v>
      </c>
      <c r="F31" s="53" t="s">
        <v>107</v>
      </c>
      <c r="G31" s="40" t="s">
        <v>96</v>
      </c>
      <c r="H31" s="53" t="s">
        <v>107</v>
      </c>
      <c r="I31" s="40" t="s">
        <v>96</v>
      </c>
      <c r="J31" s="41" t="s">
        <v>107</v>
      </c>
    </row>
    <row r="32" spans="2:10" x14ac:dyDescent="0.25">
      <c r="B32" s="44" t="s">
        <v>91</v>
      </c>
      <c r="C32" s="46">
        <v>0.1</v>
      </c>
      <c r="D32" s="54">
        <v>-0.66666666666666663</v>
      </c>
      <c r="E32" s="46">
        <v>1.8</v>
      </c>
      <c r="F32" s="54">
        <v>-0.24401511969760595</v>
      </c>
      <c r="G32" s="46">
        <v>2.1669999999999998</v>
      </c>
      <c r="H32" s="54">
        <v>-8.9878202435951279E-2</v>
      </c>
      <c r="I32" s="46">
        <v>2.21</v>
      </c>
      <c r="J32" s="56">
        <v>-7.181856362872735E-2</v>
      </c>
    </row>
    <row r="33" spans="2:10" x14ac:dyDescent="0.25">
      <c r="B33" s="44" t="s">
        <v>92</v>
      </c>
      <c r="C33" s="46">
        <v>0.19444444444444445</v>
      </c>
      <c r="D33" s="54">
        <v>-0.3518518518518518</v>
      </c>
      <c r="E33" s="46">
        <v>1.8</v>
      </c>
      <c r="F33" s="54">
        <v>-0.24401511969760595</v>
      </c>
      <c r="G33" s="46">
        <v>2.2680555555555553</v>
      </c>
      <c r="H33" s="54">
        <v>-4.7435717952307652E-2</v>
      </c>
      <c r="I33" s="46">
        <v>2.21</v>
      </c>
      <c r="J33" s="56">
        <v>-7.181856362872735E-2</v>
      </c>
    </row>
    <row r="34" spans="2:10" x14ac:dyDescent="0.25">
      <c r="B34" s="44" t="s">
        <v>93</v>
      </c>
      <c r="C34" s="46">
        <v>0.28888888888888886</v>
      </c>
      <c r="D34" s="54">
        <v>-3.703703703703709E-2</v>
      </c>
      <c r="E34" s="46">
        <v>1.8</v>
      </c>
      <c r="F34" s="54">
        <v>-0.24401511969760595</v>
      </c>
      <c r="G34" s="46">
        <v>2.3691111111111107</v>
      </c>
      <c r="H34" s="54">
        <v>-4.9932334686640326E-3</v>
      </c>
      <c r="I34" s="46">
        <v>2.21</v>
      </c>
      <c r="J34" s="56">
        <v>-7.181856362872735E-2</v>
      </c>
    </row>
    <row r="35" spans="2:10" x14ac:dyDescent="0.25">
      <c r="B35" s="44" t="s">
        <v>94</v>
      </c>
      <c r="C35" s="46">
        <v>0.3833333333333333</v>
      </c>
      <c r="D35" s="54">
        <v>0.27777777777777773</v>
      </c>
      <c r="E35" s="46">
        <v>1.8</v>
      </c>
      <c r="F35" s="54">
        <v>-0.24401511969760595</v>
      </c>
      <c r="G35" s="46">
        <v>2.4701666666666666</v>
      </c>
      <c r="H35" s="54">
        <v>3.7449251014979777E-2</v>
      </c>
      <c r="I35" s="46">
        <v>2.21</v>
      </c>
      <c r="J35" s="56">
        <v>-7.181856362872735E-2</v>
      </c>
    </row>
    <row r="36" spans="2:10" x14ac:dyDescent="0.25">
      <c r="B36" s="44" t="s">
        <v>95</v>
      </c>
      <c r="C36" s="46">
        <v>0.47777777777777775</v>
      </c>
      <c r="D36" s="54">
        <v>0.59259259259259256</v>
      </c>
      <c r="E36" s="46">
        <v>1.8</v>
      </c>
      <c r="F36" s="54">
        <v>-0.24401511969760595</v>
      </c>
      <c r="G36" s="46">
        <v>2.5712222222222221</v>
      </c>
      <c r="H36" s="54">
        <v>7.9891735498623398E-2</v>
      </c>
      <c r="I36" s="46">
        <v>2.21</v>
      </c>
      <c r="J36" s="56">
        <v>-7.181856362872735E-2</v>
      </c>
    </row>
    <row r="37" spans="2:10" x14ac:dyDescent="0.25">
      <c r="B37" s="44" t="s">
        <v>101</v>
      </c>
      <c r="C37" s="46">
        <v>0.57222222222222219</v>
      </c>
      <c r="D37" s="54">
        <v>0.90740740740740733</v>
      </c>
      <c r="E37" s="46">
        <v>1.8</v>
      </c>
      <c r="F37" s="54">
        <v>-0.24401511969760595</v>
      </c>
      <c r="G37" s="46">
        <v>2.6722777777777775</v>
      </c>
      <c r="H37" s="54">
        <v>0.12233421998226703</v>
      </c>
      <c r="I37" s="46">
        <v>2.21</v>
      </c>
      <c r="J37" s="56">
        <v>-7.181856362872735E-2</v>
      </c>
    </row>
    <row r="38" spans="2:10" x14ac:dyDescent="0.25">
      <c r="B38" s="44" t="s">
        <v>102</v>
      </c>
      <c r="C38" s="46">
        <v>0.66666666666666663</v>
      </c>
      <c r="D38" s="54">
        <v>1.2222222222222221</v>
      </c>
      <c r="E38" s="46">
        <v>1.8</v>
      </c>
      <c r="F38" s="54">
        <v>-0.24401511969760595</v>
      </c>
      <c r="G38" s="46">
        <v>2.773333333333333</v>
      </c>
      <c r="H38" s="54">
        <v>0.16477670446591064</v>
      </c>
      <c r="I38" s="46">
        <v>2.21</v>
      </c>
      <c r="J38" s="56">
        <v>-7.181856362872735E-2</v>
      </c>
    </row>
    <row r="39" spans="2:10" x14ac:dyDescent="0.25">
      <c r="B39" s="44" t="s">
        <v>103</v>
      </c>
      <c r="C39" s="46">
        <v>0.76111111111111107</v>
      </c>
      <c r="D39" s="54">
        <v>1.537037037037037</v>
      </c>
      <c r="E39" s="46">
        <v>1.8</v>
      </c>
      <c r="F39" s="54">
        <v>-0.24401511969760595</v>
      </c>
      <c r="G39" s="46">
        <v>2.8743888888888884</v>
      </c>
      <c r="H39" s="54">
        <v>0.20721918894955427</v>
      </c>
      <c r="I39" s="46">
        <v>2.21</v>
      </c>
      <c r="J39" s="56">
        <v>-7.181856362872735E-2</v>
      </c>
    </row>
    <row r="40" spans="2:10" x14ac:dyDescent="0.25">
      <c r="B40" s="44" t="s">
        <v>104</v>
      </c>
      <c r="C40" s="46">
        <v>0.85555555555555551</v>
      </c>
      <c r="D40" s="54">
        <v>1.8518518518518519</v>
      </c>
      <c r="E40" s="46">
        <v>1.8</v>
      </c>
      <c r="F40" s="54">
        <v>-0.24401511969760595</v>
      </c>
      <c r="G40" s="46">
        <v>2.9754444444444443</v>
      </c>
      <c r="H40" s="54">
        <v>0.24966167343319806</v>
      </c>
      <c r="I40" s="46">
        <v>2.21</v>
      </c>
      <c r="J40" s="56">
        <v>-7.181856362872735E-2</v>
      </c>
    </row>
    <row r="41" spans="2:10" ht="15.75" thickBot="1" x14ac:dyDescent="0.3">
      <c r="B41" s="45" t="s">
        <v>105</v>
      </c>
      <c r="C41" s="47">
        <v>0.95</v>
      </c>
      <c r="D41" s="55">
        <v>2.1666666666666665</v>
      </c>
      <c r="E41" s="47">
        <v>1.8</v>
      </c>
      <c r="F41" s="55">
        <v>-0.24401511969760595</v>
      </c>
      <c r="G41" s="47">
        <v>3.0764999999999998</v>
      </c>
      <c r="H41" s="55">
        <v>0.29210415791684169</v>
      </c>
      <c r="I41" s="47">
        <v>2.21</v>
      </c>
      <c r="J41" s="57">
        <v>-7.181856362872735E-2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5BD9-3103-47DC-9E48-AC49E01798E4}">
  <dimension ref="B1:J41"/>
  <sheetViews>
    <sheetView showGridLines="0" topLeftCell="A4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4.85546875" bestFit="1" customWidth="1"/>
    <col min="6" max="6" width="8.140625" bestFit="1" customWidth="1"/>
    <col min="7" max="7" width="10.42578125" bestFit="1" customWidth="1"/>
    <col min="8" max="8" width="8.140625" bestFit="1" customWidth="1"/>
    <col min="9" max="9" width="10.42578125" bestFit="1" customWidth="1"/>
    <col min="10" max="10" width="8.28515625" bestFit="1" customWidth="1"/>
  </cols>
  <sheetData>
    <row r="1" spans="2:2" s="34" customFormat="1" ht="18" x14ac:dyDescent="0.25">
      <c r="B1" s="37" t="s">
        <v>98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136</v>
      </c>
    </row>
    <row r="4" spans="2:2" s="35" customFormat="1" ht="10.5" x14ac:dyDescent="0.15">
      <c r="B4" s="38" t="s">
        <v>99</v>
      </c>
    </row>
    <row r="5" spans="2:2" s="36" customFormat="1" ht="10.5" x14ac:dyDescent="0.15">
      <c r="B5" s="39" t="s">
        <v>109</v>
      </c>
    </row>
    <row r="28" spans="2:10" ht="15.75" thickBot="1" x14ac:dyDescent="0.3"/>
    <row r="29" spans="2:10" ht="15.75" thickBot="1" x14ac:dyDescent="0.3">
      <c r="B29" s="88" t="s">
        <v>100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25">
      <c r="B30" s="42"/>
      <c r="C30" s="91" t="s">
        <v>106</v>
      </c>
      <c r="D30" s="93"/>
      <c r="E30" s="94" t="s">
        <v>49</v>
      </c>
      <c r="F30" s="93"/>
      <c r="G30" s="94" t="s">
        <v>50</v>
      </c>
      <c r="H30" s="93"/>
      <c r="I30" s="94" t="s">
        <v>85</v>
      </c>
      <c r="J30" s="95"/>
    </row>
    <row r="31" spans="2:10" x14ac:dyDescent="0.25">
      <c r="B31" s="43"/>
      <c r="C31" s="40" t="s">
        <v>96</v>
      </c>
      <c r="D31" s="53" t="s">
        <v>107</v>
      </c>
      <c r="E31" s="40" t="s">
        <v>96</v>
      </c>
      <c r="F31" s="53" t="s">
        <v>107</v>
      </c>
      <c r="G31" s="40" t="s">
        <v>96</v>
      </c>
      <c r="H31" s="53" t="s">
        <v>107</v>
      </c>
      <c r="I31" s="40" t="s">
        <v>96</v>
      </c>
      <c r="J31" s="41" t="s">
        <v>107</v>
      </c>
    </row>
    <row r="32" spans="2:10" x14ac:dyDescent="0.25">
      <c r="B32" s="44" t="s">
        <v>91</v>
      </c>
      <c r="C32" s="46">
        <v>0.1</v>
      </c>
      <c r="D32" s="54">
        <v>-0.875</v>
      </c>
      <c r="E32" s="46">
        <v>1.8</v>
      </c>
      <c r="F32" s="54">
        <v>-0.24401511969760595</v>
      </c>
      <c r="G32" s="46">
        <v>2.0939999999999999</v>
      </c>
      <c r="H32" s="54">
        <v>-0.12053758924821502</v>
      </c>
      <c r="I32" s="46">
        <v>1.7200000000000002</v>
      </c>
      <c r="J32" s="56">
        <v>-0.27761444771104565</v>
      </c>
    </row>
    <row r="33" spans="2:10" x14ac:dyDescent="0.25">
      <c r="B33" s="44" t="s">
        <v>92</v>
      </c>
      <c r="C33" s="46">
        <v>0.19444444444444445</v>
      </c>
      <c r="D33" s="54">
        <v>-0.75694444444444442</v>
      </c>
      <c r="E33" s="46">
        <v>1.8</v>
      </c>
      <c r="F33" s="54">
        <v>-0.24401511969760595</v>
      </c>
      <c r="G33" s="46">
        <v>2.0939999999999999</v>
      </c>
      <c r="H33" s="54">
        <v>-0.12053758924821502</v>
      </c>
      <c r="I33" s="46">
        <v>1.7861111111111114</v>
      </c>
      <c r="J33" s="56">
        <v>-0.24984833636660581</v>
      </c>
    </row>
    <row r="34" spans="2:10" x14ac:dyDescent="0.25">
      <c r="B34" s="44" t="s">
        <v>93</v>
      </c>
      <c r="C34" s="46">
        <v>0.28888888888888886</v>
      </c>
      <c r="D34" s="54">
        <v>-0.63888888888888895</v>
      </c>
      <c r="E34" s="46">
        <v>1.8</v>
      </c>
      <c r="F34" s="54">
        <v>-0.24401511969760595</v>
      </c>
      <c r="G34" s="46">
        <v>2.1305555555555555</v>
      </c>
      <c r="H34" s="54">
        <v>-0.10518456297540708</v>
      </c>
      <c r="I34" s="46">
        <v>1.8522222222222224</v>
      </c>
      <c r="J34" s="56">
        <v>-0.22208222502216607</v>
      </c>
    </row>
    <row r="35" spans="2:10" x14ac:dyDescent="0.25">
      <c r="B35" s="44" t="s">
        <v>94</v>
      </c>
      <c r="C35" s="46">
        <v>0.3833333333333333</v>
      </c>
      <c r="D35" s="54">
        <v>-0.52083333333333337</v>
      </c>
      <c r="E35" s="46">
        <v>1.8</v>
      </c>
      <c r="F35" s="54">
        <v>-0.24401511969760595</v>
      </c>
      <c r="G35" s="46">
        <v>2.1768333333333332</v>
      </c>
      <c r="H35" s="54">
        <v>-8.5748285034299293E-2</v>
      </c>
      <c r="I35" s="46">
        <v>1.9183333333333334</v>
      </c>
      <c r="J35" s="56">
        <v>-0.19431611367772633</v>
      </c>
    </row>
    <row r="36" spans="2:10" x14ac:dyDescent="0.25">
      <c r="B36" s="44" t="s">
        <v>95</v>
      </c>
      <c r="C36" s="46">
        <v>0.47777777777777775</v>
      </c>
      <c r="D36" s="54">
        <v>-0.40277777777777785</v>
      </c>
      <c r="E36" s="46">
        <v>1.8</v>
      </c>
      <c r="F36" s="54">
        <v>-0.24401511969760595</v>
      </c>
      <c r="G36" s="46">
        <v>2.2231111111111108</v>
      </c>
      <c r="H36" s="54">
        <v>-6.6312007093191502E-2</v>
      </c>
      <c r="I36" s="46">
        <v>1.9844444444444445</v>
      </c>
      <c r="J36" s="56">
        <v>-0.1665500023332866</v>
      </c>
    </row>
    <row r="37" spans="2:10" x14ac:dyDescent="0.25">
      <c r="B37" s="44" t="s">
        <v>101</v>
      </c>
      <c r="C37" s="46">
        <v>0.57222222222222219</v>
      </c>
      <c r="D37" s="54">
        <v>-0.28472222222222232</v>
      </c>
      <c r="E37" s="46">
        <v>1.8</v>
      </c>
      <c r="F37" s="54">
        <v>-0.24401511969760595</v>
      </c>
      <c r="G37" s="46">
        <v>2.2693888888888889</v>
      </c>
      <c r="H37" s="54">
        <v>-4.6875729152083531E-2</v>
      </c>
      <c r="I37" s="46">
        <v>2.0505555555555555</v>
      </c>
      <c r="J37" s="56">
        <v>-0.13878389098884686</v>
      </c>
    </row>
    <row r="38" spans="2:10" x14ac:dyDescent="0.25">
      <c r="B38" s="44" t="s">
        <v>102</v>
      </c>
      <c r="C38" s="46">
        <v>0.66666666666666663</v>
      </c>
      <c r="D38" s="54">
        <v>-0.16666666666666677</v>
      </c>
      <c r="E38" s="46">
        <v>1.8</v>
      </c>
      <c r="F38" s="54">
        <v>-0.24401511969760595</v>
      </c>
      <c r="G38" s="46">
        <v>2.3156666666666661</v>
      </c>
      <c r="H38" s="54">
        <v>-2.7439451210975931E-2</v>
      </c>
      <c r="I38" s="46">
        <v>2.1166666666666667</v>
      </c>
      <c r="J38" s="56">
        <v>-0.11101777964440702</v>
      </c>
    </row>
    <row r="39" spans="2:10" x14ac:dyDescent="0.25">
      <c r="B39" s="44" t="s">
        <v>103</v>
      </c>
      <c r="C39" s="46">
        <v>0.76111111111111107</v>
      </c>
      <c r="D39" s="54">
        <v>-4.8611111111111216E-2</v>
      </c>
      <c r="E39" s="46">
        <v>1.8</v>
      </c>
      <c r="F39" s="54">
        <v>-0.24401511969760595</v>
      </c>
      <c r="G39" s="46">
        <v>2.3619444444444442</v>
      </c>
      <c r="H39" s="54">
        <v>-8.0031732698679567E-3</v>
      </c>
      <c r="I39" s="46">
        <v>2.1827777777777779</v>
      </c>
      <c r="J39" s="56">
        <v>-8.3251668299967191E-2</v>
      </c>
    </row>
    <row r="40" spans="2:10" x14ac:dyDescent="0.25">
      <c r="B40" s="44" t="s">
        <v>104</v>
      </c>
      <c r="C40" s="46">
        <v>0.85555555555555551</v>
      </c>
      <c r="D40" s="54">
        <v>6.9444444444444337E-2</v>
      </c>
      <c r="E40" s="46">
        <v>1.8</v>
      </c>
      <c r="F40" s="54">
        <v>-0.24401511969760595</v>
      </c>
      <c r="G40" s="46">
        <v>2.4082222222222218</v>
      </c>
      <c r="H40" s="54">
        <v>1.1433104671239832E-2</v>
      </c>
      <c r="I40" s="46">
        <v>2.2488888888888887</v>
      </c>
      <c r="J40" s="56">
        <v>-5.5485556955527544E-2</v>
      </c>
    </row>
    <row r="41" spans="2:10" ht="15.75" thickBot="1" x14ac:dyDescent="0.3">
      <c r="B41" s="45" t="s">
        <v>105</v>
      </c>
      <c r="C41" s="47">
        <v>0.95</v>
      </c>
      <c r="D41" s="55">
        <v>0.18749999999999989</v>
      </c>
      <c r="E41" s="47">
        <v>1.8</v>
      </c>
      <c r="F41" s="55">
        <v>-0.24401511969760595</v>
      </c>
      <c r="G41" s="47">
        <v>2.4544999999999999</v>
      </c>
      <c r="H41" s="55">
        <v>3.0869382612347805E-2</v>
      </c>
      <c r="I41" s="47">
        <v>2.3149999999999999</v>
      </c>
      <c r="J41" s="57">
        <v>-2.771944561108771E-2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C42D-9767-49C4-8D9B-BBD2307F2C76}">
  <dimension ref="B1:J35"/>
  <sheetViews>
    <sheetView showGridLines="0" topLeftCell="A4" workbookViewId="0">
      <selection activeCell="M19" sqref="M19"/>
    </sheetView>
  </sheetViews>
  <sheetFormatPr defaultRowHeight="15" x14ac:dyDescent="0.25"/>
  <cols>
    <col min="1" max="1" width="0.28515625" customWidth="1"/>
    <col min="2" max="2" width="4.140625" bestFit="1" customWidth="1"/>
    <col min="3" max="3" width="30.7109375" customWidth="1"/>
    <col min="4" max="4" width="3.5703125" bestFit="1" customWidth="1"/>
    <col min="5" max="5" width="5.28515625" bestFit="1" customWidth="1"/>
    <col min="6" max="6" width="8.140625" bestFit="1" customWidth="1"/>
    <col min="7" max="7" width="4.85546875" bestFit="1" customWidth="1"/>
    <col min="8" max="8" width="6.140625" bestFit="1" customWidth="1"/>
    <col min="9" max="9" width="8.140625" bestFit="1" customWidth="1"/>
    <col min="10" max="10" width="4.85546875" bestFit="1" customWidth="1"/>
  </cols>
  <sheetData>
    <row r="1" spans="2:2" s="34" customFormat="1" ht="18" x14ac:dyDescent="0.25">
      <c r="B1" s="37" t="s">
        <v>110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137</v>
      </c>
    </row>
    <row r="4" spans="2:2" s="36" customFormat="1" ht="10.5" x14ac:dyDescent="0.15">
      <c r="B4" s="39" t="s">
        <v>99</v>
      </c>
    </row>
    <row r="27" spans="2:10" ht="15.75" thickBot="1" x14ac:dyDescent="0.3"/>
    <row r="28" spans="2:10" x14ac:dyDescent="0.25">
      <c r="B28" s="88" t="s">
        <v>111</v>
      </c>
      <c r="C28" s="89"/>
      <c r="D28" s="89"/>
      <c r="E28" s="89"/>
      <c r="F28" s="89"/>
      <c r="G28" s="89"/>
      <c r="H28" s="89"/>
      <c r="I28" s="89"/>
      <c r="J28" s="90"/>
    </row>
    <row r="29" spans="2:10" ht="15.75" thickBot="1" x14ac:dyDescent="0.3">
      <c r="B29" s="96" t="s">
        <v>112</v>
      </c>
      <c r="C29" s="97"/>
      <c r="D29" s="97"/>
      <c r="E29" s="97"/>
      <c r="F29" s="97"/>
      <c r="G29" s="97"/>
      <c r="H29" s="97"/>
      <c r="I29" s="97"/>
      <c r="J29" s="98"/>
    </row>
    <row r="30" spans="2:10" x14ac:dyDescent="0.25">
      <c r="B30" s="60"/>
      <c r="C30" s="50"/>
      <c r="D30" s="50"/>
      <c r="E30" s="99" t="s">
        <v>116</v>
      </c>
      <c r="F30" s="100"/>
      <c r="G30" s="100"/>
      <c r="H30" s="99" t="s">
        <v>118</v>
      </c>
      <c r="I30" s="100"/>
      <c r="J30" s="103"/>
    </row>
    <row r="31" spans="2:10" x14ac:dyDescent="0.25">
      <c r="B31" s="61"/>
      <c r="C31" s="62"/>
      <c r="D31" s="66"/>
      <c r="E31" s="101" t="s">
        <v>117</v>
      </c>
      <c r="F31" s="102"/>
      <c r="G31" s="66" t="s">
        <v>106</v>
      </c>
      <c r="H31" s="101" t="s">
        <v>117</v>
      </c>
      <c r="I31" s="102"/>
      <c r="J31" s="63" t="s">
        <v>106</v>
      </c>
    </row>
    <row r="32" spans="2:10" x14ac:dyDescent="0.25">
      <c r="B32" s="64" t="s">
        <v>113</v>
      </c>
      <c r="C32" s="65" t="s">
        <v>114</v>
      </c>
      <c r="D32" s="67" t="s">
        <v>115</v>
      </c>
      <c r="E32" s="40" t="s">
        <v>96</v>
      </c>
      <c r="F32" s="53" t="s">
        <v>107</v>
      </c>
      <c r="G32" s="53" t="s">
        <v>96</v>
      </c>
      <c r="H32" s="40" t="s">
        <v>96</v>
      </c>
      <c r="I32" s="53" t="s">
        <v>107</v>
      </c>
      <c r="J32" s="41" t="s">
        <v>96</v>
      </c>
    </row>
    <row r="33" spans="2:10" x14ac:dyDescent="0.25">
      <c r="B33" s="58">
        <v>1</v>
      </c>
      <c r="C33" s="70" t="s">
        <v>138</v>
      </c>
      <c r="D33" s="71" t="s">
        <v>139</v>
      </c>
      <c r="E33" s="46">
        <v>2.3809999999999998</v>
      </c>
      <c r="F33" s="54">
        <v>0</v>
      </c>
      <c r="G33" s="68">
        <v>0.5</v>
      </c>
      <c r="H33" s="46">
        <v>3.6339999999999999</v>
      </c>
      <c r="I33" s="54">
        <v>0.5262494750104999</v>
      </c>
      <c r="J33" s="51">
        <v>4</v>
      </c>
    </row>
    <row r="34" spans="2:10" x14ac:dyDescent="0.25">
      <c r="B34" s="58">
        <v>2</v>
      </c>
      <c r="C34" s="70" t="s">
        <v>119</v>
      </c>
      <c r="D34" s="71" t="s">
        <v>120</v>
      </c>
      <c r="E34" s="46">
        <v>2.21</v>
      </c>
      <c r="F34" s="54">
        <v>-7.181856362872735E-2</v>
      </c>
      <c r="G34" s="68">
        <v>0.1</v>
      </c>
      <c r="H34" s="46">
        <v>3.0764999999999998</v>
      </c>
      <c r="I34" s="54">
        <v>0.29210415791684169</v>
      </c>
      <c r="J34" s="51">
        <v>0.95</v>
      </c>
    </row>
    <row r="35" spans="2:10" ht="15.75" thickBot="1" x14ac:dyDescent="0.3">
      <c r="B35" s="59">
        <v>3</v>
      </c>
      <c r="C35" s="72" t="s">
        <v>121</v>
      </c>
      <c r="D35" s="73" t="s">
        <v>122</v>
      </c>
      <c r="E35" s="47">
        <v>2.0939999999999999</v>
      </c>
      <c r="F35" s="55">
        <v>-0.12053758924821502</v>
      </c>
      <c r="G35" s="69">
        <v>0.1</v>
      </c>
      <c r="H35" s="47">
        <v>2.4544999999999999</v>
      </c>
      <c r="I35" s="55">
        <v>3.0869382612347805E-2</v>
      </c>
      <c r="J35" s="52">
        <v>0.95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2BE3-9CC7-49C0-85E2-0A24F70C40C6}">
  <dimension ref="B1:G130"/>
  <sheetViews>
    <sheetView showGridLines="0" topLeftCell="A16" workbookViewId="0">
      <selection activeCell="H31" sqref="H31"/>
    </sheetView>
  </sheetViews>
  <sheetFormatPr defaultRowHeight="15" x14ac:dyDescent="0.25"/>
  <cols>
    <col min="1" max="1" width="0.28515625" customWidth="1"/>
    <col min="2" max="7" width="15.7109375" customWidth="1"/>
  </cols>
  <sheetData>
    <row r="1" spans="2:2" s="34" customFormat="1" ht="18" x14ac:dyDescent="0.25">
      <c r="B1" s="37" t="s">
        <v>123</v>
      </c>
    </row>
    <row r="2" spans="2:2" s="35" customFormat="1" ht="10.5" x14ac:dyDescent="0.15">
      <c r="B2" s="38" t="s">
        <v>86</v>
      </c>
    </row>
    <row r="3" spans="2:2" s="35" customFormat="1" ht="10.5" x14ac:dyDescent="0.15">
      <c r="B3" s="38" t="s">
        <v>124</v>
      </c>
    </row>
    <row r="4" spans="2:2" s="35" customFormat="1" ht="10.5" x14ac:dyDescent="0.15">
      <c r="B4" s="38" t="s">
        <v>125</v>
      </c>
    </row>
    <row r="5" spans="2:2" s="35" customFormat="1" ht="10.5" x14ac:dyDescent="0.15">
      <c r="B5" s="38" t="s">
        <v>126</v>
      </c>
    </row>
    <row r="6" spans="2:2" s="36" customFormat="1" ht="10.5" x14ac:dyDescent="0.15">
      <c r="B6" s="39" t="s">
        <v>127</v>
      </c>
    </row>
    <row r="37" spans="2:7" ht="15.75" thickBot="1" x14ac:dyDescent="0.3"/>
    <row r="38" spans="2:7" ht="15.75" thickBot="1" x14ac:dyDescent="0.3">
      <c r="B38" s="88" t="s">
        <v>128</v>
      </c>
      <c r="C38" s="89"/>
      <c r="D38" s="89"/>
      <c r="E38" s="89"/>
      <c r="F38" s="89"/>
      <c r="G38" s="90"/>
    </row>
    <row r="39" spans="2:7" x14ac:dyDescent="0.25">
      <c r="B39" s="104" t="s">
        <v>49</v>
      </c>
      <c r="C39" s="100"/>
      <c r="D39" s="99" t="s">
        <v>50</v>
      </c>
      <c r="E39" s="100"/>
      <c r="F39" s="99" t="s">
        <v>85</v>
      </c>
      <c r="G39" s="103"/>
    </row>
    <row r="40" spans="2:7" x14ac:dyDescent="0.25">
      <c r="B40" s="76" t="s">
        <v>121</v>
      </c>
      <c r="C40" s="78" t="s">
        <v>119</v>
      </c>
      <c r="D40" s="77" t="s">
        <v>121</v>
      </c>
      <c r="E40" s="78" t="s">
        <v>119</v>
      </c>
      <c r="F40" s="77" t="s">
        <v>121</v>
      </c>
      <c r="G40" s="79" t="s">
        <v>119</v>
      </c>
    </row>
    <row r="41" spans="2:7" x14ac:dyDescent="0.25">
      <c r="B41" s="74">
        <v>0.1</v>
      </c>
      <c r="C41" s="68">
        <v>0.1</v>
      </c>
      <c r="D41" s="46">
        <v>0.1</v>
      </c>
      <c r="E41" s="68">
        <v>0.19444444444444445</v>
      </c>
      <c r="F41" s="46">
        <v>0.28888888888888886</v>
      </c>
      <c r="G41" s="51">
        <v>0.1</v>
      </c>
    </row>
    <row r="42" spans="2:7" x14ac:dyDescent="0.25">
      <c r="B42" s="74">
        <v>0.19444444444444445</v>
      </c>
      <c r="C42" s="68">
        <v>0.1</v>
      </c>
      <c r="D42" s="46">
        <v>0.1</v>
      </c>
      <c r="E42" s="68">
        <v>0.28888888888888886</v>
      </c>
      <c r="F42" s="46">
        <v>0.3833333333333333</v>
      </c>
      <c r="G42" s="51">
        <v>0.1</v>
      </c>
    </row>
    <row r="43" spans="2:7" x14ac:dyDescent="0.25">
      <c r="B43" s="74"/>
      <c r="C43" s="68"/>
      <c r="D43" s="46">
        <v>0.1</v>
      </c>
      <c r="E43" s="68">
        <v>0.3833333333333333</v>
      </c>
      <c r="F43" s="46">
        <v>0.47777777777777775</v>
      </c>
      <c r="G43" s="51">
        <v>0.1</v>
      </c>
    </row>
    <row r="44" spans="2:7" x14ac:dyDescent="0.25">
      <c r="B44" s="74"/>
      <c r="C44" s="68"/>
      <c r="D44" s="46">
        <v>0.1</v>
      </c>
      <c r="E44" s="68">
        <v>0.47777777777777775</v>
      </c>
      <c r="F44" s="46">
        <v>0.57222222222222219</v>
      </c>
      <c r="G44" s="51">
        <v>0.1</v>
      </c>
    </row>
    <row r="45" spans="2:7" x14ac:dyDescent="0.25">
      <c r="B45" s="74"/>
      <c r="C45" s="68"/>
      <c r="D45" s="46">
        <v>0.1</v>
      </c>
      <c r="E45" s="68">
        <v>0.57222222222222219</v>
      </c>
      <c r="F45" s="46">
        <v>0.66666666666666663</v>
      </c>
      <c r="G45" s="51">
        <v>0.1</v>
      </c>
    </row>
    <row r="46" spans="2:7" x14ac:dyDescent="0.25">
      <c r="B46" s="74"/>
      <c r="C46" s="68"/>
      <c r="D46" s="46">
        <v>0.1</v>
      </c>
      <c r="E46" s="68">
        <v>0.66666666666666663</v>
      </c>
      <c r="F46" s="46">
        <v>0.76111111111111107</v>
      </c>
      <c r="G46" s="51">
        <v>0.1</v>
      </c>
    </row>
    <row r="47" spans="2:7" x14ac:dyDescent="0.25">
      <c r="B47" s="74"/>
      <c r="C47" s="68"/>
      <c r="D47" s="46">
        <v>0.1</v>
      </c>
      <c r="E47" s="68">
        <v>0.76111111111111107</v>
      </c>
      <c r="F47" s="46">
        <v>0.85555555555555551</v>
      </c>
      <c r="G47" s="51">
        <v>0.1</v>
      </c>
    </row>
    <row r="48" spans="2:7" x14ac:dyDescent="0.25">
      <c r="B48" s="74"/>
      <c r="C48" s="68"/>
      <c r="D48" s="46">
        <v>0.1</v>
      </c>
      <c r="E48" s="68">
        <v>0.85555555555555551</v>
      </c>
      <c r="F48" s="46">
        <v>0.95</v>
      </c>
      <c r="G48" s="51">
        <v>0.1</v>
      </c>
    </row>
    <row r="49" spans="2:7" x14ac:dyDescent="0.25">
      <c r="B49" s="74"/>
      <c r="C49" s="68"/>
      <c r="D49" s="46">
        <v>0.1</v>
      </c>
      <c r="E49" s="68">
        <v>0.95</v>
      </c>
      <c r="F49" s="46"/>
      <c r="G49" s="51"/>
    </row>
    <row r="50" spans="2:7" x14ac:dyDescent="0.25">
      <c r="B50" s="74"/>
      <c r="C50" s="68"/>
      <c r="D50" s="46">
        <v>0.19444444444444445</v>
      </c>
      <c r="E50" s="68">
        <v>0.19444444444444445</v>
      </c>
      <c r="F50" s="46"/>
      <c r="G50" s="51"/>
    </row>
    <row r="51" spans="2:7" x14ac:dyDescent="0.25">
      <c r="B51" s="74"/>
      <c r="C51" s="68"/>
      <c r="D51" s="46">
        <v>0.19444444444444445</v>
      </c>
      <c r="E51" s="68">
        <v>0.28888888888888886</v>
      </c>
      <c r="F51" s="46"/>
      <c r="G51" s="51"/>
    </row>
    <row r="52" spans="2:7" x14ac:dyDescent="0.25">
      <c r="B52" s="74"/>
      <c r="C52" s="68"/>
      <c r="D52" s="46">
        <v>0.19444444444444445</v>
      </c>
      <c r="E52" s="68">
        <v>0.3833333333333333</v>
      </c>
      <c r="F52" s="46"/>
      <c r="G52" s="51"/>
    </row>
    <row r="53" spans="2:7" x14ac:dyDescent="0.25">
      <c r="B53" s="74"/>
      <c r="C53" s="68"/>
      <c r="D53" s="46">
        <v>0.19444444444444445</v>
      </c>
      <c r="E53" s="68">
        <v>0.47777777777777775</v>
      </c>
      <c r="F53" s="46"/>
      <c r="G53" s="51"/>
    </row>
    <row r="54" spans="2:7" x14ac:dyDescent="0.25">
      <c r="B54" s="74"/>
      <c r="C54" s="68"/>
      <c r="D54" s="46">
        <v>0.19444444444444445</v>
      </c>
      <c r="E54" s="68">
        <v>0.57222222222222219</v>
      </c>
      <c r="F54" s="46"/>
      <c r="G54" s="51"/>
    </row>
    <row r="55" spans="2:7" x14ac:dyDescent="0.25">
      <c r="B55" s="74"/>
      <c r="C55" s="68"/>
      <c r="D55" s="46">
        <v>0.19444444444444445</v>
      </c>
      <c r="E55" s="68">
        <v>0.66666666666666663</v>
      </c>
      <c r="F55" s="46"/>
      <c r="G55" s="51"/>
    </row>
    <row r="56" spans="2:7" x14ac:dyDescent="0.25">
      <c r="B56" s="74"/>
      <c r="C56" s="68"/>
      <c r="D56" s="46">
        <v>0.19444444444444445</v>
      </c>
      <c r="E56" s="68">
        <v>0.76111111111111107</v>
      </c>
      <c r="F56" s="46"/>
      <c r="G56" s="51"/>
    </row>
    <row r="57" spans="2:7" x14ac:dyDescent="0.25">
      <c r="B57" s="74"/>
      <c r="C57" s="68"/>
      <c r="D57" s="46">
        <v>0.19444444444444445</v>
      </c>
      <c r="E57" s="68">
        <v>0.85555555555555551</v>
      </c>
      <c r="F57" s="46"/>
      <c r="G57" s="51"/>
    </row>
    <row r="58" spans="2:7" x14ac:dyDescent="0.25">
      <c r="B58" s="74"/>
      <c r="C58" s="68"/>
      <c r="D58" s="46">
        <v>0.19444444444444445</v>
      </c>
      <c r="E58" s="68">
        <v>0.95</v>
      </c>
      <c r="F58" s="46"/>
      <c r="G58" s="51"/>
    </row>
    <row r="59" spans="2:7" x14ac:dyDescent="0.25">
      <c r="B59" s="74"/>
      <c r="C59" s="68"/>
      <c r="D59" s="46">
        <v>0.28888888888888886</v>
      </c>
      <c r="E59" s="68">
        <v>0.19444444444444445</v>
      </c>
      <c r="F59" s="46"/>
      <c r="G59" s="51"/>
    </row>
    <row r="60" spans="2:7" x14ac:dyDescent="0.25">
      <c r="B60" s="74"/>
      <c r="C60" s="68"/>
      <c r="D60" s="46">
        <v>0.28888888888888886</v>
      </c>
      <c r="E60" s="68">
        <v>0.28888888888888886</v>
      </c>
      <c r="F60" s="46"/>
      <c r="G60" s="51"/>
    </row>
    <row r="61" spans="2:7" x14ac:dyDescent="0.25">
      <c r="B61" s="74"/>
      <c r="C61" s="68"/>
      <c r="D61" s="46">
        <v>0.28888888888888886</v>
      </c>
      <c r="E61" s="68">
        <v>0.3833333333333333</v>
      </c>
      <c r="F61" s="46"/>
      <c r="G61" s="51"/>
    </row>
    <row r="62" spans="2:7" x14ac:dyDescent="0.25">
      <c r="B62" s="74"/>
      <c r="C62" s="68"/>
      <c r="D62" s="46">
        <v>0.28888888888888886</v>
      </c>
      <c r="E62" s="68">
        <v>0.47777777777777775</v>
      </c>
      <c r="F62" s="46"/>
      <c r="G62" s="51"/>
    </row>
    <row r="63" spans="2:7" x14ac:dyDescent="0.25">
      <c r="B63" s="74"/>
      <c r="C63" s="68"/>
      <c r="D63" s="46">
        <v>0.28888888888888886</v>
      </c>
      <c r="E63" s="68">
        <v>0.57222222222222219</v>
      </c>
      <c r="F63" s="46"/>
      <c r="G63" s="51"/>
    </row>
    <row r="64" spans="2:7" x14ac:dyDescent="0.25">
      <c r="B64" s="74"/>
      <c r="C64" s="68"/>
      <c r="D64" s="46">
        <v>0.28888888888888886</v>
      </c>
      <c r="E64" s="68">
        <v>0.66666666666666663</v>
      </c>
      <c r="F64" s="46"/>
      <c r="G64" s="51"/>
    </row>
    <row r="65" spans="2:7" x14ac:dyDescent="0.25">
      <c r="B65" s="74"/>
      <c r="C65" s="68"/>
      <c r="D65" s="46">
        <v>0.28888888888888886</v>
      </c>
      <c r="E65" s="68">
        <v>0.76111111111111107</v>
      </c>
      <c r="F65" s="46"/>
      <c r="G65" s="51"/>
    </row>
    <row r="66" spans="2:7" x14ac:dyDescent="0.25">
      <c r="B66" s="74"/>
      <c r="C66" s="68"/>
      <c r="D66" s="46">
        <v>0.28888888888888886</v>
      </c>
      <c r="E66" s="68">
        <v>0.85555555555555551</v>
      </c>
      <c r="F66" s="46"/>
      <c r="G66" s="51"/>
    </row>
    <row r="67" spans="2:7" x14ac:dyDescent="0.25">
      <c r="B67" s="74"/>
      <c r="C67" s="68"/>
      <c r="D67" s="46">
        <v>0.28888888888888886</v>
      </c>
      <c r="E67" s="68">
        <v>0.95</v>
      </c>
      <c r="F67" s="46"/>
      <c r="G67" s="51"/>
    </row>
    <row r="68" spans="2:7" x14ac:dyDescent="0.25">
      <c r="B68" s="74"/>
      <c r="C68" s="68"/>
      <c r="D68" s="46">
        <v>0.3833333333333333</v>
      </c>
      <c r="E68" s="68">
        <v>0.19444444444444445</v>
      </c>
      <c r="F68" s="46"/>
      <c r="G68" s="51"/>
    </row>
    <row r="69" spans="2:7" x14ac:dyDescent="0.25">
      <c r="B69" s="74"/>
      <c r="C69" s="68"/>
      <c r="D69" s="46">
        <v>0.3833333333333333</v>
      </c>
      <c r="E69" s="68">
        <v>0.28888888888888886</v>
      </c>
      <c r="F69" s="46"/>
      <c r="G69" s="51"/>
    </row>
    <row r="70" spans="2:7" x14ac:dyDescent="0.25">
      <c r="B70" s="74"/>
      <c r="C70" s="68"/>
      <c r="D70" s="46">
        <v>0.3833333333333333</v>
      </c>
      <c r="E70" s="68">
        <v>0.3833333333333333</v>
      </c>
      <c r="F70" s="46"/>
      <c r="G70" s="51"/>
    </row>
    <row r="71" spans="2:7" x14ac:dyDescent="0.25">
      <c r="B71" s="74"/>
      <c r="C71" s="68"/>
      <c r="D71" s="46">
        <v>0.3833333333333333</v>
      </c>
      <c r="E71" s="68">
        <v>0.47777777777777775</v>
      </c>
      <c r="F71" s="46"/>
      <c r="G71" s="51"/>
    </row>
    <row r="72" spans="2:7" x14ac:dyDescent="0.25">
      <c r="B72" s="74"/>
      <c r="C72" s="68"/>
      <c r="D72" s="46">
        <v>0.3833333333333333</v>
      </c>
      <c r="E72" s="68">
        <v>0.57222222222222219</v>
      </c>
      <c r="F72" s="46"/>
      <c r="G72" s="51"/>
    </row>
    <row r="73" spans="2:7" x14ac:dyDescent="0.25">
      <c r="B73" s="74"/>
      <c r="C73" s="68"/>
      <c r="D73" s="46">
        <v>0.3833333333333333</v>
      </c>
      <c r="E73" s="68">
        <v>0.66666666666666663</v>
      </c>
      <c r="F73" s="46"/>
      <c r="G73" s="51"/>
    </row>
    <row r="74" spans="2:7" x14ac:dyDescent="0.25">
      <c r="B74" s="74"/>
      <c r="C74" s="68"/>
      <c r="D74" s="46">
        <v>0.3833333333333333</v>
      </c>
      <c r="E74" s="68">
        <v>0.76111111111111107</v>
      </c>
      <c r="F74" s="46"/>
      <c r="G74" s="51"/>
    </row>
    <row r="75" spans="2:7" x14ac:dyDescent="0.25">
      <c r="B75" s="74"/>
      <c r="C75" s="68"/>
      <c r="D75" s="46">
        <v>0.3833333333333333</v>
      </c>
      <c r="E75" s="68">
        <v>0.85555555555555551</v>
      </c>
      <c r="F75" s="46"/>
      <c r="G75" s="51"/>
    </row>
    <row r="76" spans="2:7" x14ac:dyDescent="0.25">
      <c r="B76" s="74"/>
      <c r="C76" s="68"/>
      <c r="D76" s="46">
        <v>0.3833333333333333</v>
      </c>
      <c r="E76" s="68">
        <v>0.95</v>
      </c>
      <c r="F76" s="46"/>
      <c r="G76" s="51"/>
    </row>
    <row r="77" spans="2:7" x14ac:dyDescent="0.25">
      <c r="B77" s="74"/>
      <c r="C77" s="68"/>
      <c r="D77" s="46">
        <v>0.47777777777777775</v>
      </c>
      <c r="E77" s="68">
        <v>0.19444444444444445</v>
      </c>
      <c r="F77" s="46"/>
      <c r="G77" s="51"/>
    </row>
    <row r="78" spans="2:7" x14ac:dyDescent="0.25">
      <c r="B78" s="74"/>
      <c r="C78" s="68"/>
      <c r="D78" s="46">
        <v>0.47777777777777775</v>
      </c>
      <c r="E78" s="68">
        <v>0.28888888888888886</v>
      </c>
      <c r="F78" s="46"/>
      <c r="G78" s="51"/>
    </row>
    <row r="79" spans="2:7" x14ac:dyDescent="0.25">
      <c r="B79" s="74"/>
      <c r="C79" s="68"/>
      <c r="D79" s="46">
        <v>0.47777777777777775</v>
      </c>
      <c r="E79" s="68">
        <v>0.3833333333333333</v>
      </c>
      <c r="F79" s="46"/>
      <c r="G79" s="51"/>
    </row>
    <row r="80" spans="2:7" x14ac:dyDescent="0.25">
      <c r="B80" s="74"/>
      <c r="C80" s="68"/>
      <c r="D80" s="46">
        <v>0.47777777777777775</v>
      </c>
      <c r="E80" s="68">
        <v>0.47777777777777775</v>
      </c>
      <c r="F80" s="46"/>
      <c r="G80" s="51"/>
    </row>
    <row r="81" spans="2:7" x14ac:dyDescent="0.25">
      <c r="B81" s="74"/>
      <c r="C81" s="68"/>
      <c r="D81" s="46">
        <v>0.47777777777777775</v>
      </c>
      <c r="E81" s="68">
        <v>0.57222222222222219</v>
      </c>
      <c r="F81" s="46"/>
      <c r="G81" s="51"/>
    </row>
    <row r="82" spans="2:7" x14ac:dyDescent="0.25">
      <c r="B82" s="74"/>
      <c r="C82" s="68"/>
      <c r="D82" s="46">
        <v>0.47777777777777775</v>
      </c>
      <c r="E82" s="68">
        <v>0.66666666666666663</v>
      </c>
      <c r="F82" s="46"/>
      <c r="G82" s="51"/>
    </row>
    <row r="83" spans="2:7" x14ac:dyDescent="0.25">
      <c r="B83" s="74"/>
      <c r="C83" s="68"/>
      <c r="D83" s="46">
        <v>0.47777777777777775</v>
      </c>
      <c r="E83" s="68">
        <v>0.76111111111111107</v>
      </c>
      <c r="F83" s="46"/>
      <c r="G83" s="51"/>
    </row>
    <row r="84" spans="2:7" x14ac:dyDescent="0.25">
      <c r="B84" s="74"/>
      <c r="C84" s="68"/>
      <c r="D84" s="46">
        <v>0.47777777777777775</v>
      </c>
      <c r="E84" s="68">
        <v>0.85555555555555551</v>
      </c>
      <c r="F84" s="46"/>
      <c r="G84" s="51"/>
    </row>
    <row r="85" spans="2:7" x14ac:dyDescent="0.25">
      <c r="B85" s="74"/>
      <c r="C85" s="68"/>
      <c r="D85" s="46">
        <v>0.47777777777777775</v>
      </c>
      <c r="E85" s="68">
        <v>0.95</v>
      </c>
      <c r="F85" s="46"/>
      <c r="G85" s="51"/>
    </row>
    <row r="86" spans="2:7" x14ac:dyDescent="0.25">
      <c r="B86" s="74"/>
      <c r="C86" s="68"/>
      <c r="D86" s="46">
        <v>0.57222222222222219</v>
      </c>
      <c r="E86" s="68">
        <v>0.19444444444444445</v>
      </c>
      <c r="F86" s="46"/>
      <c r="G86" s="51"/>
    </row>
    <row r="87" spans="2:7" x14ac:dyDescent="0.25">
      <c r="B87" s="74"/>
      <c r="C87" s="68"/>
      <c r="D87" s="46">
        <v>0.57222222222222219</v>
      </c>
      <c r="E87" s="68">
        <v>0.28888888888888886</v>
      </c>
      <c r="F87" s="46"/>
      <c r="G87" s="51"/>
    </row>
    <row r="88" spans="2:7" x14ac:dyDescent="0.25">
      <c r="B88" s="74"/>
      <c r="C88" s="68"/>
      <c r="D88" s="46">
        <v>0.57222222222222219</v>
      </c>
      <c r="E88" s="68">
        <v>0.3833333333333333</v>
      </c>
      <c r="F88" s="46"/>
      <c r="G88" s="51"/>
    </row>
    <row r="89" spans="2:7" x14ac:dyDescent="0.25">
      <c r="B89" s="74"/>
      <c r="C89" s="68"/>
      <c r="D89" s="46">
        <v>0.57222222222222219</v>
      </c>
      <c r="E89" s="68">
        <v>0.47777777777777775</v>
      </c>
      <c r="F89" s="46"/>
      <c r="G89" s="51"/>
    </row>
    <row r="90" spans="2:7" x14ac:dyDescent="0.25">
      <c r="B90" s="74"/>
      <c r="C90" s="68"/>
      <c r="D90" s="46">
        <v>0.57222222222222219</v>
      </c>
      <c r="E90" s="68">
        <v>0.57222222222222219</v>
      </c>
      <c r="F90" s="46"/>
      <c r="G90" s="51"/>
    </row>
    <row r="91" spans="2:7" x14ac:dyDescent="0.25">
      <c r="B91" s="74"/>
      <c r="C91" s="68"/>
      <c r="D91" s="46">
        <v>0.57222222222222219</v>
      </c>
      <c r="E91" s="68">
        <v>0.66666666666666663</v>
      </c>
      <c r="F91" s="46"/>
      <c r="G91" s="51"/>
    </row>
    <row r="92" spans="2:7" x14ac:dyDescent="0.25">
      <c r="B92" s="74"/>
      <c r="C92" s="68"/>
      <c r="D92" s="46">
        <v>0.57222222222222219</v>
      </c>
      <c r="E92" s="68">
        <v>0.76111111111111107</v>
      </c>
      <c r="F92" s="46"/>
      <c r="G92" s="51"/>
    </row>
    <row r="93" spans="2:7" x14ac:dyDescent="0.25">
      <c r="B93" s="74"/>
      <c r="C93" s="68"/>
      <c r="D93" s="46">
        <v>0.57222222222222219</v>
      </c>
      <c r="E93" s="68">
        <v>0.85555555555555551</v>
      </c>
      <c r="F93" s="46"/>
      <c r="G93" s="51"/>
    </row>
    <row r="94" spans="2:7" x14ac:dyDescent="0.25">
      <c r="B94" s="74"/>
      <c r="C94" s="68"/>
      <c r="D94" s="46">
        <v>0.57222222222222219</v>
      </c>
      <c r="E94" s="68">
        <v>0.95</v>
      </c>
      <c r="F94" s="46"/>
      <c r="G94" s="51"/>
    </row>
    <row r="95" spans="2:7" x14ac:dyDescent="0.25">
      <c r="B95" s="74"/>
      <c r="C95" s="68"/>
      <c r="D95" s="46">
        <v>0.66666666666666663</v>
      </c>
      <c r="E95" s="68">
        <v>0.19444444444444445</v>
      </c>
      <c r="F95" s="46"/>
      <c r="G95" s="51"/>
    </row>
    <row r="96" spans="2:7" x14ac:dyDescent="0.25">
      <c r="B96" s="74"/>
      <c r="C96" s="68"/>
      <c r="D96" s="46">
        <v>0.66666666666666663</v>
      </c>
      <c r="E96" s="68">
        <v>0.28888888888888886</v>
      </c>
      <c r="F96" s="46"/>
      <c r="G96" s="51"/>
    </row>
    <row r="97" spans="2:7" x14ac:dyDescent="0.25">
      <c r="B97" s="74"/>
      <c r="C97" s="68"/>
      <c r="D97" s="46">
        <v>0.66666666666666663</v>
      </c>
      <c r="E97" s="68">
        <v>0.3833333333333333</v>
      </c>
      <c r="F97" s="46"/>
      <c r="G97" s="51"/>
    </row>
    <row r="98" spans="2:7" x14ac:dyDescent="0.25">
      <c r="B98" s="74"/>
      <c r="C98" s="68"/>
      <c r="D98" s="46">
        <v>0.66666666666666663</v>
      </c>
      <c r="E98" s="68">
        <v>0.47777777777777775</v>
      </c>
      <c r="F98" s="46"/>
      <c r="G98" s="51"/>
    </row>
    <row r="99" spans="2:7" x14ac:dyDescent="0.25">
      <c r="B99" s="74"/>
      <c r="C99" s="68"/>
      <c r="D99" s="46">
        <v>0.66666666666666663</v>
      </c>
      <c r="E99" s="68">
        <v>0.57222222222222219</v>
      </c>
      <c r="F99" s="46"/>
      <c r="G99" s="51"/>
    </row>
    <row r="100" spans="2:7" x14ac:dyDescent="0.25">
      <c r="B100" s="74"/>
      <c r="C100" s="68"/>
      <c r="D100" s="46">
        <v>0.66666666666666663</v>
      </c>
      <c r="E100" s="68">
        <v>0.66666666666666663</v>
      </c>
      <c r="F100" s="46"/>
      <c r="G100" s="51"/>
    </row>
    <row r="101" spans="2:7" x14ac:dyDescent="0.25">
      <c r="B101" s="74"/>
      <c r="C101" s="68"/>
      <c r="D101" s="46">
        <v>0.66666666666666663</v>
      </c>
      <c r="E101" s="68">
        <v>0.76111111111111107</v>
      </c>
      <c r="F101" s="46"/>
      <c r="G101" s="51"/>
    </row>
    <row r="102" spans="2:7" x14ac:dyDescent="0.25">
      <c r="B102" s="74"/>
      <c r="C102" s="68"/>
      <c r="D102" s="46">
        <v>0.66666666666666663</v>
      </c>
      <c r="E102" s="68">
        <v>0.85555555555555551</v>
      </c>
      <c r="F102" s="46"/>
      <c r="G102" s="51"/>
    </row>
    <row r="103" spans="2:7" x14ac:dyDescent="0.25">
      <c r="B103" s="74"/>
      <c r="C103" s="68"/>
      <c r="D103" s="46">
        <v>0.66666666666666663</v>
      </c>
      <c r="E103" s="68">
        <v>0.95</v>
      </c>
      <c r="F103" s="46"/>
      <c r="G103" s="51"/>
    </row>
    <row r="104" spans="2:7" x14ac:dyDescent="0.25">
      <c r="B104" s="74"/>
      <c r="C104" s="68"/>
      <c r="D104" s="46">
        <v>0.76111111111111107</v>
      </c>
      <c r="E104" s="68">
        <v>0.19444444444444445</v>
      </c>
      <c r="F104" s="46"/>
      <c r="G104" s="51"/>
    </row>
    <row r="105" spans="2:7" x14ac:dyDescent="0.25">
      <c r="B105" s="74"/>
      <c r="C105" s="68"/>
      <c r="D105" s="46">
        <v>0.76111111111111107</v>
      </c>
      <c r="E105" s="68">
        <v>0.28888888888888886</v>
      </c>
      <c r="F105" s="46"/>
      <c r="G105" s="51"/>
    </row>
    <row r="106" spans="2:7" x14ac:dyDescent="0.25">
      <c r="B106" s="74"/>
      <c r="C106" s="68"/>
      <c r="D106" s="46">
        <v>0.76111111111111107</v>
      </c>
      <c r="E106" s="68">
        <v>0.3833333333333333</v>
      </c>
      <c r="F106" s="46"/>
      <c r="G106" s="51"/>
    </row>
    <row r="107" spans="2:7" x14ac:dyDescent="0.25">
      <c r="B107" s="74"/>
      <c r="C107" s="68"/>
      <c r="D107" s="46">
        <v>0.76111111111111107</v>
      </c>
      <c r="E107" s="68">
        <v>0.47777777777777775</v>
      </c>
      <c r="F107" s="46"/>
      <c r="G107" s="51"/>
    </row>
    <row r="108" spans="2:7" x14ac:dyDescent="0.25">
      <c r="B108" s="74"/>
      <c r="C108" s="68"/>
      <c r="D108" s="46">
        <v>0.76111111111111107</v>
      </c>
      <c r="E108" s="68">
        <v>0.57222222222222219</v>
      </c>
      <c r="F108" s="46"/>
      <c r="G108" s="51"/>
    </row>
    <row r="109" spans="2:7" x14ac:dyDescent="0.25">
      <c r="B109" s="74"/>
      <c r="C109" s="68"/>
      <c r="D109" s="46">
        <v>0.76111111111111107</v>
      </c>
      <c r="E109" s="68">
        <v>0.66666666666666663</v>
      </c>
      <c r="F109" s="46"/>
      <c r="G109" s="51"/>
    </row>
    <row r="110" spans="2:7" x14ac:dyDescent="0.25">
      <c r="B110" s="74"/>
      <c r="C110" s="68"/>
      <c r="D110" s="46">
        <v>0.76111111111111107</v>
      </c>
      <c r="E110" s="68">
        <v>0.76111111111111107</v>
      </c>
      <c r="F110" s="46"/>
      <c r="G110" s="51"/>
    </row>
    <row r="111" spans="2:7" x14ac:dyDescent="0.25">
      <c r="B111" s="74"/>
      <c r="C111" s="68"/>
      <c r="D111" s="46">
        <v>0.76111111111111107</v>
      </c>
      <c r="E111" s="68">
        <v>0.85555555555555551</v>
      </c>
      <c r="F111" s="46"/>
      <c r="G111" s="51"/>
    </row>
    <row r="112" spans="2:7" x14ac:dyDescent="0.25">
      <c r="B112" s="74"/>
      <c r="C112" s="68"/>
      <c r="D112" s="46">
        <v>0.76111111111111107</v>
      </c>
      <c r="E112" s="68">
        <v>0.95</v>
      </c>
      <c r="F112" s="46"/>
      <c r="G112" s="51"/>
    </row>
    <row r="113" spans="2:7" x14ac:dyDescent="0.25">
      <c r="B113" s="74"/>
      <c r="C113" s="68"/>
      <c r="D113" s="46">
        <v>0.85555555555555551</v>
      </c>
      <c r="E113" s="68">
        <v>0.19444444444444445</v>
      </c>
      <c r="F113" s="46"/>
      <c r="G113" s="51"/>
    </row>
    <row r="114" spans="2:7" x14ac:dyDescent="0.25">
      <c r="B114" s="74"/>
      <c r="C114" s="68"/>
      <c r="D114" s="46">
        <v>0.85555555555555551</v>
      </c>
      <c r="E114" s="68">
        <v>0.28888888888888886</v>
      </c>
      <c r="F114" s="46"/>
      <c r="G114" s="51"/>
    </row>
    <row r="115" spans="2:7" x14ac:dyDescent="0.25">
      <c r="B115" s="74"/>
      <c r="C115" s="68"/>
      <c r="D115" s="46">
        <v>0.85555555555555551</v>
      </c>
      <c r="E115" s="68">
        <v>0.3833333333333333</v>
      </c>
      <c r="F115" s="46"/>
      <c r="G115" s="51"/>
    </row>
    <row r="116" spans="2:7" x14ac:dyDescent="0.25">
      <c r="B116" s="74"/>
      <c r="C116" s="68"/>
      <c r="D116" s="46">
        <v>0.85555555555555551</v>
      </c>
      <c r="E116" s="68">
        <v>0.47777777777777775</v>
      </c>
      <c r="F116" s="46"/>
      <c r="G116" s="51"/>
    </row>
    <row r="117" spans="2:7" x14ac:dyDescent="0.25">
      <c r="B117" s="74"/>
      <c r="C117" s="68"/>
      <c r="D117" s="46">
        <v>0.85555555555555551</v>
      </c>
      <c r="E117" s="68">
        <v>0.57222222222222219</v>
      </c>
      <c r="F117" s="46"/>
      <c r="G117" s="51"/>
    </row>
    <row r="118" spans="2:7" x14ac:dyDescent="0.25">
      <c r="B118" s="74"/>
      <c r="C118" s="68"/>
      <c r="D118" s="46">
        <v>0.85555555555555551</v>
      </c>
      <c r="E118" s="68">
        <v>0.66666666666666663</v>
      </c>
      <c r="F118" s="46"/>
      <c r="G118" s="51"/>
    </row>
    <row r="119" spans="2:7" x14ac:dyDescent="0.25">
      <c r="B119" s="74"/>
      <c r="C119" s="68"/>
      <c r="D119" s="46">
        <v>0.85555555555555551</v>
      </c>
      <c r="E119" s="68">
        <v>0.76111111111111107</v>
      </c>
      <c r="F119" s="46"/>
      <c r="G119" s="51"/>
    </row>
    <row r="120" spans="2:7" x14ac:dyDescent="0.25">
      <c r="B120" s="74"/>
      <c r="C120" s="68"/>
      <c r="D120" s="46">
        <v>0.85555555555555551</v>
      </c>
      <c r="E120" s="68">
        <v>0.85555555555555551</v>
      </c>
      <c r="F120" s="46"/>
      <c r="G120" s="51"/>
    </row>
    <row r="121" spans="2:7" x14ac:dyDescent="0.25">
      <c r="B121" s="74"/>
      <c r="C121" s="68"/>
      <c r="D121" s="46">
        <v>0.85555555555555551</v>
      </c>
      <c r="E121" s="68">
        <v>0.95</v>
      </c>
      <c r="F121" s="46"/>
      <c r="G121" s="51"/>
    </row>
    <row r="122" spans="2:7" x14ac:dyDescent="0.25">
      <c r="B122" s="74"/>
      <c r="C122" s="68"/>
      <c r="D122" s="46">
        <v>0.95</v>
      </c>
      <c r="E122" s="68">
        <v>0.19444444444444445</v>
      </c>
      <c r="F122" s="46"/>
      <c r="G122" s="51"/>
    </row>
    <row r="123" spans="2:7" x14ac:dyDescent="0.25">
      <c r="B123" s="74"/>
      <c r="C123" s="68"/>
      <c r="D123" s="46">
        <v>0.95</v>
      </c>
      <c r="E123" s="68">
        <v>0.28888888888888886</v>
      </c>
      <c r="F123" s="46"/>
      <c r="G123" s="51"/>
    </row>
    <row r="124" spans="2:7" x14ac:dyDescent="0.25">
      <c r="B124" s="74"/>
      <c r="C124" s="68"/>
      <c r="D124" s="46">
        <v>0.95</v>
      </c>
      <c r="E124" s="68">
        <v>0.3833333333333333</v>
      </c>
      <c r="F124" s="46"/>
      <c r="G124" s="51"/>
    </row>
    <row r="125" spans="2:7" x14ac:dyDescent="0.25">
      <c r="B125" s="74"/>
      <c r="C125" s="68"/>
      <c r="D125" s="46">
        <v>0.95</v>
      </c>
      <c r="E125" s="68">
        <v>0.47777777777777775</v>
      </c>
      <c r="F125" s="46"/>
      <c r="G125" s="51"/>
    </row>
    <row r="126" spans="2:7" x14ac:dyDescent="0.25">
      <c r="B126" s="74"/>
      <c r="C126" s="68"/>
      <c r="D126" s="46">
        <v>0.95</v>
      </c>
      <c r="E126" s="68">
        <v>0.57222222222222219</v>
      </c>
      <c r="F126" s="46"/>
      <c r="G126" s="51"/>
    </row>
    <row r="127" spans="2:7" x14ac:dyDescent="0.25">
      <c r="B127" s="74"/>
      <c r="C127" s="68"/>
      <c r="D127" s="46">
        <v>0.95</v>
      </c>
      <c r="E127" s="68">
        <v>0.66666666666666663</v>
      </c>
      <c r="F127" s="46"/>
      <c r="G127" s="51"/>
    </row>
    <row r="128" spans="2:7" x14ac:dyDescent="0.25">
      <c r="B128" s="74"/>
      <c r="C128" s="68"/>
      <c r="D128" s="46">
        <v>0.95</v>
      </c>
      <c r="E128" s="68">
        <v>0.76111111111111107</v>
      </c>
      <c r="F128" s="46"/>
      <c r="G128" s="51"/>
    </row>
    <row r="129" spans="2:7" x14ac:dyDescent="0.25">
      <c r="B129" s="74"/>
      <c r="C129" s="68"/>
      <c r="D129" s="46">
        <v>0.95</v>
      </c>
      <c r="E129" s="68">
        <v>0.85555555555555551</v>
      </c>
      <c r="F129" s="46"/>
      <c r="G129" s="51"/>
    </row>
    <row r="130" spans="2:7" ht="15.75" thickBot="1" x14ac:dyDescent="0.3">
      <c r="B130" s="75"/>
      <c r="C130" s="69"/>
      <c r="D130" s="47">
        <v>0.95</v>
      </c>
      <c r="E130" s="69">
        <v>0.95</v>
      </c>
      <c r="F130" s="47"/>
      <c r="G130" s="52"/>
    </row>
  </sheetData>
  <mergeCells count="4">
    <mergeCell ref="B38:G38"/>
    <mergeCell ref="B39:C39"/>
    <mergeCell ref="D39:E39"/>
    <mergeCell ref="F39:G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 1</vt:lpstr>
      <vt:lpstr>treeCalc_2</vt:lpstr>
      <vt:lpstr>Question 2</vt:lpstr>
      <vt:lpstr>Question 3</vt:lpstr>
      <vt:lpstr>Question 4 Strategy Lease</vt:lpstr>
      <vt:lpstr>Question 4 Strategy 5star hotel</vt:lpstr>
      <vt:lpstr>Question 4 Strategy Office</vt:lpstr>
      <vt:lpstr>Question 4 Tornado</vt:lpstr>
      <vt:lpstr>Question 5</vt:lpstr>
      <vt:lpstr>Question 6 Strategy B14</vt:lpstr>
      <vt:lpstr>Question 6 Strategy B10</vt:lpstr>
      <vt:lpstr>Question 6 Strategy B14,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2021-02-21T21:49:41Z</dcterms:created>
  <dcterms:modified xsi:type="dcterms:W3CDTF">2021-02-26T00:50:09Z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46739b40-4b47-43a9-99ec-46d671a66250</vt:lpwstr>
  </property>
</Properties>
</file>