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Lot</t>
        </is>
      </c>
      <c r="C1" s="1" t="inlineStr">
        <is>
          <t>Wafer</t>
        </is>
      </c>
      <c r="D1" s="1" t="inlineStr">
        <is>
          <t>Mask</t>
        </is>
      </c>
      <c r="E1" s="1" t="inlineStr">
        <is>
          <t>TestSite</t>
        </is>
      </c>
      <c r="F1" s="1" t="inlineStr">
        <is>
          <t>Name</t>
        </is>
      </c>
      <c r="G1" s="1" t="inlineStr">
        <is>
          <t>Date</t>
        </is>
      </c>
      <c r="H1" s="1" t="inlineStr">
        <is>
          <t>Scrip ID</t>
        </is>
      </c>
      <c r="I1" s="1" t="inlineStr">
        <is>
          <t>Script Version</t>
        </is>
      </c>
      <c r="J1" s="1" t="inlineStr">
        <is>
          <t>Script Owner</t>
        </is>
      </c>
      <c r="K1" s="1" t="inlineStr">
        <is>
          <t>Operator</t>
        </is>
      </c>
      <c r="L1" s="1" t="inlineStr">
        <is>
          <t>Row</t>
        </is>
      </c>
      <c r="M1" s="1" t="inlineStr">
        <is>
          <t>Column</t>
        </is>
      </c>
      <c r="N1" s="1" t="inlineStr">
        <is>
          <t>ErrorFlag</t>
        </is>
      </c>
      <c r="O1" s="1" t="inlineStr">
        <is>
          <t>Error description</t>
        </is>
      </c>
      <c r="P1" s="1" t="inlineStr">
        <is>
          <t>Analysis Wavelengh</t>
        </is>
      </c>
      <c r="Q1" s="1" t="inlineStr">
        <is>
          <t>Rsq of Ref.spectrum(6th)</t>
        </is>
      </c>
      <c r="R1" s="1" t="inlineStr">
        <is>
          <t>Max transmission of Ref spec(dB)</t>
        </is>
      </c>
      <c r="S1" s="1" t="inlineStr">
        <is>
          <t>Rsq of IV</t>
        </is>
      </c>
      <c r="T1" s="1" t="inlineStr">
        <is>
          <t>I at -1V[A]</t>
        </is>
      </c>
      <c r="U1" s="1" t="inlineStr">
        <is>
          <t>I at 1V[A]</t>
        </is>
      </c>
      <c r="V1" s="1" t="inlineStr">
        <is>
          <t>HyperLink</t>
        </is>
      </c>
    </row>
    <row r="2">
      <c r="A2" s="1" t="n">
        <v>0</v>
      </c>
      <c r="B2" t="inlineStr">
        <is>
          <t>P184640</t>
        </is>
      </c>
      <c r="C2" t="inlineStr">
        <is>
          <t>D07</t>
        </is>
      </c>
      <c r="D2" t="inlineStr">
        <is>
          <t>GORILLA5</t>
        </is>
      </c>
      <c r="E2" t="inlineStr">
        <is>
          <t>DCM_LMZC</t>
        </is>
      </c>
      <c r="F2" t="inlineStr">
        <is>
          <t>MZMCTE_LULAB_450_500</t>
        </is>
      </c>
      <c r="G2" t="inlineStr">
        <is>
          <t>20190715_191538</t>
        </is>
      </c>
      <c r="H2" t="inlineStr">
        <is>
          <t>process LMZ</t>
        </is>
      </c>
      <c r="I2" t="inlineStr">
        <is>
          <t>0.1</t>
        </is>
      </c>
      <c r="J2" t="inlineStr">
        <is>
          <t>B1</t>
        </is>
      </c>
      <c r="K2" t="inlineStr">
        <is>
          <t>B1 team member</t>
        </is>
      </c>
      <c r="L2" t="inlineStr">
        <is>
          <t>-1</t>
        </is>
      </c>
      <c r="M2" t="inlineStr">
        <is>
          <t>-1</t>
        </is>
      </c>
      <c r="N2" t="inlineStr">
        <is>
          <t>0</t>
        </is>
      </c>
      <c r="O2" t="inlineStr">
        <is>
          <t>No Error</t>
        </is>
      </c>
      <c r="P2" t="inlineStr">
        <is>
          <t>1550</t>
        </is>
      </c>
      <c r="Q2" t="inlineStr">
        <is>
          <t>0.998433484695695</t>
        </is>
      </c>
      <c r="R2" t="inlineStr">
        <is>
          <t>-7.706903457641602</t>
        </is>
      </c>
      <c r="S2" t="inlineStr">
        <is>
          <t>0.999999999999844</t>
        </is>
      </c>
      <c r="T2" t="inlineStr">
        <is>
          <t>2.603237e-08</t>
        </is>
      </c>
      <c r="U2" t="inlineStr">
        <is>
          <t>0.006701705</t>
        </is>
      </c>
      <c r="V2">
        <f>HYPERLINK("C:/Users/junsu/Desktop/Project/results/png_files/Analysis_D07_(-1,-1)_DCM_LMZC_20190715_191538.png","show png")</f>
        <v/>
      </c>
    </row>
    <row r="3">
      <c r="A3" s="1" t="n">
        <v>1</v>
      </c>
      <c r="B3" t="inlineStr">
        <is>
          <t>P184640</t>
        </is>
      </c>
      <c r="C3" t="inlineStr">
        <is>
          <t>D07</t>
        </is>
      </c>
      <c r="D3" t="inlineStr">
        <is>
          <t>GORILLA5</t>
        </is>
      </c>
      <c r="E3" t="inlineStr">
        <is>
          <t>DCM_LMZC</t>
        </is>
      </c>
      <c r="F3" t="inlineStr">
        <is>
          <t>MZMCTE_LULAB_450_500</t>
        </is>
      </c>
      <c r="G3" t="inlineStr">
        <is>
          <t>20190715_192145</t>
        </is>
      </c>
      <c r="H3" t="inlineStr">
        <is>
          <t>process LMZ</t>
        </is>
      </c>
      <c r="I3" t="inlineStr">
        <is>
          <t>0.1</t>
        </is>
      </c>
      <c r="J3" t="inlineStr">
        <is>
          <t>B1</t>
        </is>
      </c>
      <c r="K3" t="inlineStr">
        <is>
          <t>B1 team member</t>
        </is>
      </c>
      <c r="L3" t="inlineStr">
        <is>
          <t>-1</t>
        </is>
      </c>
      <c r="M3" t="inlineStr">
        <is>
          <t>-3</t>
        </is>
      </c>
      <c r="N3" t="inlineStr">
        <is>
          <t>0</t>
        </is>
      </c>
      <c r="O3" t="inlineStr">
        <is>
          <t>No Error</t>
        </is>
      </c>
      <c r="P3" t="inlineStr">
        <is>
          <t>1550</t>
        </is>
      </c>
      <c r="Q3" t="inlineStr">
        <is>
          <t>0.9972272283628291</t>
        </is>
      </c>
      <c r="R3" t="inlineStr">
        <is>
          <t>-8.910146713256836</t>
        </is>
      </c>
      <c r="S3" t="inlineStr">
        <is>
          <t>0.9999999999996755</t>
        </is>
      </c>
      <c r="T3" t="inlineStr">
        <is>
          <t>4.890819e-08</t>
        </is>
      </c>
      <c r="U3" t="inlineStr">
        <is>
          <t>0.006328398</t>
        </is>
      </c>
      <c r="V3">
        <f>HYPERLINK("C:/Users/junsu/Desktop/Project/results/png_files/Analysis_D07_(-1,-3)_DCM_LMZC_20190715_192145.png","show png")</f>
        <v/>
      </c>
    </row>
    <row r="4">
      <c r="A4" s="1" t="n">
        <v>2</v>
      </c>
      <c r="B4" t="inlineStr">
        <is>
          <t>P184640</t>
        </is>
      </c>
      <c r="C4" t="inlineStr">
        <is>
          <t>D07</t>
        </is>
      </c>
      <c r="D4" t="inlineStr">
        <is>
          <t>GORILLA5</t>
        </is>
      </c>
      <c r="E4" t="inlineStr">
        <is>
          <t>DCM_LMZC</t>
        </is>
      </c>
      <c r="F4" t="inlineStr">
        <is>
          <t>MZMCTE_LULAB_450_500</t>
        </is>
      </c>
      <c r="G4" t="inlineStr">
        <is>
          <t>20190715_202217</t>
        </is>
      </c>
      <c r="H4" t="inlineStr">
        <is>
          <t>process LMZ</t>
        </is>
      </c>
      <c r="I4" t="inlineStr">
        <is>
          <t>0.1</t>
        </is>
      </c>
      <c r="J4" t="inlineStr">
        <is>
          <t>B1</t>
        </is>
      </c>
      <c r="K4" t="inlineStr">
        <is>
          <t>B1 team member</t>
        </is>
      </c>
      <c r="L4" t="inlineStr">
        <is>
          <t>-1</t>
        </is>
      </c>
      <c r="M4" t="inlineStr">
        <is>
          <t>3</t>
        </is>
      </c>
      <c r="N4" t="inlineStr">
        <is>
          <t>0</t>
        </is>
      </c>
      <c r="O4" t="inlineStr">
        <is>
          <t>No Error</t>
        </is>
      </c>
      <c r="P4" t="inlineStr">
        <is>
          <t>1550</t>
        </is>
      </c>
      <c r="Q4" t="inlineStr">
        <is>
          <t>0.9971717779454841</t>
        </is>
      </c>
      <c r="R4" t="inlineStr">
        <is>
          <t>-9.376518249511719</t>
        </is>
      </c>
      <c r="S4" t="inlineStr">
        <is>
          <t>0.9999999999999648</t>
        </is>
      </c>
      <c r="T4" t="inlineStr">
        <is>
          <t>4.591942e-08</t>
        </is>
      </c>
      <c r="U4" t="inlineStr">
        <is>
          <t>0.006375596</t>
        </is>
      </c>
      <c r="V4">
        <f>HYPERLINK("C:/Users/junsu/Desktop/Project/results/png_files/Analysis_D07_(-1,3)_DCM_LMZC_20190715_202217.png","show png")</f>
        <v/>
      </c>
    </row>
    <row r="5">
      <c r="A5" s="1" t="n">
        <v>3</v>
      </c>
      <c r="B5" t="inlineStr">
        <is>
          <t>P184640</t>
        </is>
      </c>
      <c r="C5" t="inlineStr">
        <is>
          <t>D07</t>
        </is>
      </c>
      <c r="D5" t="inlineStr">
        <is>
          <t>GORILLA5</t>
        </is>
      </c>
      <c r="E5" t="inlineStr">
        <is>
          <t>DCM_LMZC</t>
        </is>
      </c>
      <c r="F5" t="inlineStr">
        <is>
          <t>MZMCTE_LULAB_450_500</t>
        </is>
      </c>
      <c r="G5" t="inlineStr">
        <is>
          <t>20190715_195142</t>
        </is>
      </c>
      <c r="H5" t="inlineStr">
        <is>
          <t>process LMZ</t>
        </is>
      </c>
      <c r="I5" t="inlineStr">
        <is>
          <t>0.1</t>
        </is>
      </c>
      <c r="J5" t="inlineStr">
        <is>
          <t>B1</t>
        </is>
      </c>
      <c r="K5" t="inlineStr">
        <is>
          <t>B1 team member</t>
        </is>
      </c>
      <c r="L5" t="inlineStr">
        <is>
          <t>-3</t>
        </is>
      </c>
      <c r="M5" t="inlineStr">
        <is>
          <t>-3</t>
        </is>
      </c>
      <c r="N5" t="inlineStr">
        <is>
          <t>0</t>
        </is>
      </c>
      <c r="O5" t="inlineStr">
        <is>
          <t>No Error</t>
        </is>
      </c>
      <c r="P5" t="inlineStr">
        <is>
          <t>1550</t>
        </is>
      </c>
      <c r="Q5" t="inlineStr">
        <is>
          <t>0.996162399964175</t>
        </is>
      </c>
      <c r="R5" t="inlineStr">
        <is>
          <t>-8.18753433227539</t>
        </is>
      </c>
      <c r="S5" t="inlineStr">
        <is>
          <t>0.9999999999997223</t>
        </is>
      </c>
      <c r="T5" t="inlineStr">
        <is>
          <t>5.465495e-08</t>
        </is>
      </c>
      <c r="U5" t="inlineStr">
        <is>
          <t>0.006316235</t>
        </is>
      </c>
      <c r="V5">
        <f>HYPERLINK("C:/Users/junsu/Desktop/Project/results/png_files/Analysis_D07_(-3,-3)_DCM_LMZC_20190715_195142.png","show png")</f>
        <v/>
      </c>
    </row>
    <row r="6">
      <c r="A6" s="1" t="n">
        <v>4</v>
      </c>
      <c r="B6" t="inlineStr">
        <is>
          <t>P184640</t>
        </is>
      </c>
      <c r="C6" t="inlineStr">
        <is>
          <t>D07</t>
        </is>
      </c>
      <c r="D6" t="inlineStr">
        <is>
          <t>GORILLA5</t>
        </is>
      </c>
      <c r="E6" t="inlineStr">
        <is>
          <t>DCM_LMZC</t>
        </is>
      </c>
      <c r="F6" t="inlineStr">
        <is>
          <t>MZMCTE_LULAB_450_500</t>
        </is>
      </c>
      <c r="G6" t="inlineStr">
        <is>
          <t>20190715_193943</t>
        </is>
      </c>
      <c r="H6" t="inlineStr">
        <is>
          <t>process LMZ</t>
        </is>
      </c>
      <c r="I6" t="inlineStr">
        <is>
          <t>0.1</t>
        </is>
      </c>
      <c r="J6" t="inlineStr">
        <is>
          <t>B1</t>
        </is>
      </c>
      <c r="K6" t="inlineStr">
        <is>
          <t>B1 team member</t>
        </is>
      </c>
      <c r="L6" t="inlineStr">
        <is>
          <t>-3</t>
        </is>
      </c>
      <c r="M6" t="inlineStr">
        <is>
          <t>0</t>
        </is>
      </c>
      <c r="N6" t="inlineStr">
        <is>
          <t>0</t>
        </is>
      </c>
      <c r="O6" t="inlineStr">
        <is>
          <t>No Error</t>
        </is>
      </c>
      <c r="P6" t="inlineStr">
        <is>
          <t>1550</t>
        </is>
      </c>
      <c r="Q6" t="inlineStr">
        <is>
          <t>0.9981042262998266</t>
        </is>
      </c>
      <c r="R6" t="inlineStr">
        <is>
          <t>-8.77216625213623</t>
        </is>
      </c>
      <c r="S6" t="inlineStr">
        <is>
          <t>0.9999999999999537</t>
        </is>
      </c>
      <c r="T6" t="inlineStr">
        <is>
          <t>4.814727e-08</t>
        </is>
      </c>
      <c r="U6" t="inlineStr">
        <is>
          <t>0.006532866</t>
        </is>
      </c>
      <c r="V6">
        <f>HYPERLINK("C:/Users/junsu/Desktop/Project/results/png_files/Analysis_D07_(-3,0)_DCM_LMZC_20190715_193943.png","show png")</f>
        <v/>
      </c>
    </row>
    <row r="7">
      <c r="A7" s="1" t="n">
        <v>5</v>
      </c>
      <c r="B7" t="inlineStr">
        <is>
          <t>P184640</t>
        </is>
      </c>
      <c r="C7" t="inlineStr">
        <is>
          <t>D07</t>
        </is>
      </c>
      <c r="D7" t="inlineStr">
        <is>
          <t>GORILLA5</t>
        </is>
      </c>
      <c r="E7" t="inlineStr">
        <is>
          <t>DCM_LMZC</t>
        </is>
      </c>
      <c r="F7" t="inlineStr">
        <is>
          <t>MZMCTE_LULAB_450_500</t>
        </is>
      </c>
      <c r="G7" t="inlineStr">
        <is>
          <t>20190715_202835</t>
        </is>
      </c>
      <c r="H7" t="inlineStr">
        <is>
          <t>process LMZ</t>
        </is>
      </c>
      <c r="I7" t="inlineStr">
        <is>
          <t>0.1</t>
        </is>
      </c>
      <c r="J7" t="inlineStr">
        <is>
          <t>B1</t>
        </is>
      </c>
      <c r="K7" t="inlineStr">
        <is>
          <t>B1 team member</t>
        </is>
      </c>
      <c r="L7" t="inlineStr">
        <is>
          <t>-3</t>
        </is>
      </c>
      <c r="M7" t="inlineStr">
        <is>
          <t>2</t>
        </is>
      </c>
      <c r="N7" t="inlineStr">
        <is>
          <t>0</t>
        </is>
      </c>
      <c r="O7" t="inlineStr">
        <is>
          <t>No Error</t>
        </is>
      </c>
      <c r="P7" t="inlineStr">
        <is>
          <t>1550</t>
        </is>
      </c>
      <c r="Q7" t="inlineStr">
        <is>
          <t>0.998876254964523</t>
        </is>
      </c>
      <c r="R7" t="inlineStr">
        <is>
          <t>-9.400176048278809</t>
        </is>
      </c>
      <c r="S7" t="inlineStr">
        <is>
          <t>0.9999999999999539</t>
        </is>
      </c>
      <c r="T7" t="inlineStr">
        <is>
          <t>6.663287e-08</t>
        </is>
      </c>
      <c r="U7" t="inlineStr">
        <is>
          <t>0.006519705</t>
        </is>
      </c>
      <c r="V7">
        <f>HYPERLINK("C:/Users/junsu/Desktop/Project/results/png_files/Analysis_D07_(-3,2)_DCM_LMZC_20190715_202835.png","show png")</f>
        <v/>
      </c>
    </row>
    <row r="8">
      <c r="A8" s="1" t="n">
        <v>6</v>
      </c>
      <c r="B8" t="inlineStr">
        <is>
          <t>P184640</t>
        </is>
      </c>
      <c r="C8" t="inlineStr">
        <is>
          <t>D07</t>
        </is>
      </c>
      <c r="D8" t="inlineStr">
        <is>
          <t>GORILLA5</t>
        </is>
      </c>
      <c r="E8" t="inlineStr">
        <is>
          <t>DCM_LMZC</t>
        </is>
      </c>
      <c r="F8" t="inlineStr">
        <is>
          <t>MZMCTE_LULAB_450_500</t>
        </is>
      </c>
      <c r="G8" t="inlineStr">
        <is>
          <t>20190715_194543</t>
        </is>
      </c>
      <c r="H8" t="inlineStr">
        <is>
          <t>process LMZ</t>
        </is>
      </c>
      <c r="I8" t="inlineStr">
        <is>
          <t>0.1</t>
        </is>
      </c>
      <c r="J8" t="inlineStr">
        <is>
          <t>B1</t>
        </is>
      </c>
      <c r="K8" t="inlineStr">
        <is>
          <t>B1 team member</t>
        </is>
      </c>
      <c r="L8" t="inlineStr">
        <is>
          <t>-4</t>
        </is>
      </c>
      <c r="M8" t="inlineStr">
        <is>
          <t>-1</t>
        </is>
      </c>
      <c r="N8" t="inlineStr">
        <is>
          <t>1</t>
        </is>
      </c>
      <c r="O8" t="inlineStr">
        <is>
          <t>Rsq_Ref Error</t>
        </is>
      </c>
      <c r="P8" t="inlineStr">
        <is>
          <t>1550</t>
        </is>
      </c>
      <c r="Q8" t="inlineStr">
        <is>
          <t>0.9951006399582799</t>
        </is>
      </c>
      <c r="R8" t="inlineStr">
        <is>
          <t>-9.466469764709473</t>
        </is>
      </c>
      <c r="S8" t="inlineStr">
        <is>
          <t>1.0000000000001232</t>
        </is>
      </c>
      <c r="T8" t="inlineStr">
        <is>
          <t>7.783068e-08</t>
        </is>
      </c>
      <c r="U8" t="inlineStr">
        <is>
          <t>0.006401758</t>
        </is>
      </c>
      <c r="V8">
        <f>HYPERLINK("C:/Users/junsu/Desktop/Project/results/png_files/Analysis_D07_(-4,-1)_DCM_LMZC_20190715_194543.png","show png")</f>
        <v/>
      </c>
    </row>
    <row r="9">
      <c r="A9" s="1" t="n">
        <v>7</v>
      </c>
      <c r="B9" t="inlineStr">
        <is>
          <t>P184640</t>
        </is>
      </c>
      <c r="C9" t="inlineStr">
        <is>
          <t>D07</t>
        </is>
      </c>
      <c r="D9" t="inlineStr">
        <is>
          <t>GORILLA5</t>
        </is>
      </c>
      <c r="E9" t="inlineStr">
        <is>
          <t>DCM_LMZC</t>
        </is>
      </c>
      <c r="F9" t="inlineStr">
        <is>
          <t>MZMCTE_LULAB_450_500</t>
        </is>
      </c>
      <c r="G9" t="inlineStr">
        <is>
          <t>20190715_195751</t>
        </is>
      </c>
      <c r="H9" t="inlineStr">
        <is>
          <t>process LMZ</t>
        </is>
      </c>
      <c r="I9" t="inlineStr">
        <is>
          <t>0.1</t>
        </is>
      </c>
      <c r="J9" t="inlineStr">
        <is>
          <t>B1</t>
        </is>
      </c>
      <c r="K9" t="inlineStr">
        <is>
          <t>B1 team member</t>
        </is>
      </c>
      <c r="L9" t="inlineStr">
        <is>
          <t>0</t>
        </is>
      </c>
      <c r="M9" t="inlineStr">
        <is>
          <t>-4</t>
        </is>
      </c>
      <c r="N9" t="inlineStr">
        <is>
          <t>0</t>
        </is>
      </c>
      <c r="O9" t="inlineStr">
        <is>
          <t>No Error</t>
        </is>
      </c>
      <c r="P9" t="inlineStr">
        <is>
          <t>1550</t>
        </is>
      </c>
      <c r="Q9" t="inlineStr">
        <is>
          <t>0.9971875913912058</t>
        </is>
      </c>
      <c r="R9" t="inlineStr">
        <is>
          <t>-9.5784330368042</t>
        </is>
      </c>
      <c r="S9" t="inlineStr">
        <is>
          <t>1.0000000000000118</t>
        </is>
      </c>
      <c r="T9" t="inlineStr">
        <is>
          <t>6.760271e-08</t>
        </is>
      </c>
      <c r="U9" t="inlineStr">
        <is>
          <t>0.006039913</t>
        </is>
      </c>
      <c r="V9">
        <f>HYPERLINK("C:/Users/junsu/Desktop/Project/results/png_files/Analysis_D07_(0,-4)_DCM_LMZC_20190715_195751.png","show png")</f>
        <v/>
      </c>
    </row>
    <row r="10">
      <c r="A10" s="1" t="n">
        <v>8</v>
      </c>
      <c r="B10" t="inlineStr">
        <is>
          <t>P184640</t>
        </is>
      </c>
      <c r="C10" t="inlineStr">
        <is>
          <t>D07</t>
        </is>
      </c>
      <c r="D10" t="inlineStr">
        <is>
          <t>GORILLA5</t>
        </is>
      </c>
      <c r="E10" t="inlineStr">
        <is>
          <t>DCM_LMZC</t>
        </is>
      </c>
      <c r="F10" t="inlineStr">
        <is>
          <t>MZMCTE_LULAB_450_500</t>
        </is>
      </c>
      <c r="G10" t="inlineStr">
        <is>
          <t>20190715_190927</t>
        </is>
      </c>
      <c r="H10" t="inlineStr">
        <is>
          <t>process LMZ</t>
        </is>
      </c>
      <c r="I10" t="inlineStr">
        <is>
          <t>0.1</t>
        </is>
      </c>
      <c r="J10" t="inlineStr">
        <is>
          <t>B1</t>
        </is>
      </c>
      <c r="K10" t="inlineStr">
        <is>
          <t>B1 team member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No Error</t>
        </is>
      </c>
      <c r="P10" t="inlineStr">
        <is>
          <t>1550</t>
        </is>
      </c>
      <c r="Q10" t="inlineStr">
        <is>
          <t>0.9985870860797279</t>
        </is>
      </c>
      <c r="R10" t="inlineStr">
        <is>
          <t>-7.655776023864746</t>
        </is>
      </c>
      <c r="S10" t="inlineStr">
        <is>
          <t>0.9999999999999142</t>
        </is>
      </c>
      <c r="T10" t="inlineStr">
        <is>
          <t>8.955287e-09</t>
        </is>
      </c>
      <c r="U10" t="inlineStr">
        <is>
          <t>0.006707282</t>
        </is>
      </c>
      <c r="V10">
        <f>HYPERLINK("C:/Users/junsu/Desktop/Project/results/png_files/Analysis_D07_(0,0)_DCM_LMZC_20190715_190927.png","show png")</f>
        <v/>
      </c>
    </row>
    <row r="11">
      <c r="A11" s="1" t="n">
        <v>9</v>
      </c>
      <c r="B11" t="inlineStr">
        <is>
          <t>P184640</t>
        </is>
      </c>
      <c r="C11" t="inlineStr">
        <is>
          <t>D07</t>
        </is>
      </c>
      <c r="D11" t="inlineStr">
        <is>
          <t>GORILLA5</t>
        </is>
      </c>
      <c r="E11" t="inlineStr">
        <is>
          <t>DCM_LMZC</t>
        </is>
      </c>
      <c r="F11" t="inlineStr">
        <is>
          <t>MZMCTE_LULAB_450_500</t>
        </is>
      </c>
      <c r="G11" t="inlineStr">
        <is>
          <t>20190715_193343</t>
        </is>
      </c>
      <c r="H11" t="inlineStr">
        <is>
          <t>process LMZ</t>
        </is>
      </c>
      <c r="I11" t="inlineStr">
        <is>
          <t>0.1</t>
        </is>
      </c>
      <c r="J11" t="inlineStr">
        <is>
          <t>B1</t>
        </is>
      </c>
      <c r="K11" t="inlineStr">
        <is>
          <t>B1 team member</t>
        </is>
      </c>
      <c r="L11" t="inlineStr">
        <is>
          <t>0</t>
        </is>
      </c>
      <c r="M11" t="inlineStr">
        <is>
          <t>2</t>
        </is>
      </c>
      <c r="N11" t="inlineStr">
        <is>
          <t>0</t>
        </is>
      </c>
      <c r="O11" t="inlineStr">
        <is>
          <t>No Error</t>
        </is>
      </c>
      <c r="P11" t="inlineStr">
        <is>
          <t>1550</t>
        </is>
      </c>
      <c r="Q11" t="inlineStr">
        <is>
          <t>0.9973771732861146</t>
        </is>
      </c>
      <c r="R11" t="inlineStr">
        <is>
          <t>-7.897572994232178</t>
        </is>
      </c>
      <c r="S11" t="inlineStr">
        <is>
          <t>1.0000000000000564</t>
        </is>
      </c>
      <c r="T11" t="inlineStr">
        <is>
          <t>4.150557e-08</t>
        </is>
      </c>
      <c r="U11" t="inlineStr">
        <is>
          <t>0.006591849</t>
        </is>
      </c>
      <c r="V11">
        <f>HYPERLINK("C:/Users/junsu/Desktop/Project/results/png_files/Analysis_D07_(0,2)_DCM_LMZC_20190715_193343.png","show png")</f>
        <v/>
      </c>
    </row>
    <row r="12">
      <c r="A12" s="1" t="n">
        <v>10</v>
      </c>
      <c r="B12" t="inlineStr">
        <is>
          <t>P184640</t>
        </is>
      </c>
      <c r="C12" t="inlineStr">
        <is>
          <t>D07</t>
        </is>
      </c>
      <c r="D12" t="inlineStr">
        <is>
          <t>GORILLA5</t>
        </is>
      </c>
      <c r="E12" t="inlineStr">
        <is>
          <t>DCM_LMZC</t>
        </is>
      </c>
      <c r="F12" t="inlineStr">
        <is>
          <t>MZMCTE_LULAB_450_500</t>
        </is>
      </c>
      <c r="G12" t="inlineStr">
        <is>
          <t>20190715_192743</t>
        </is>
      </c>
      <c r="H12" t="inlineStr">
        <is>
          <t>process LMZ</t>
        </is>
      </c>
      <c r="I12" t="inlineStr">
        <is>
          <t>0.1</t>
        </is>
      </c>
      <c r="J12" t="inlineStr">
        <is>
          <t>B1</t>
        </is>
      </c>
      <c r="K12" t="inlineStr">
        <is>
          <t>B1 team member</t>
        </is>
      </c>
      <c r="L12" t="inlineStr">
        <is>
          <t>2</t>
        </is>
      </c>
      <c r="M12" t="inlineStr">
        <is>
          <t>-1</t>
        </is>
      </c>
      <c r="N12" t="inlineStr">
        <is>
          <t>0</t>
        </is>
      </c>
      <c r="O12" t="inlineStr">
        <is>
          <t>No Error</t>
        </is>
      </c>
      <c r="P12" t="inlineStr">
        <is>
          <t>1550</t>
        </is>
      </c>
      <c r="Q12" t="inlineStr">
        <is>
          <t>0.9983007045396691</t>
        </is>
      </c>
      <c r="R12" t="inlineStr">
        <is>
          <t>-8.010892868041992</t>
        </is>
      </c>
      <c r="S12" t="inlineStr">
        <is>
          <t>0.9999999999999462</t>
        </is>
      </c>
      <c r="T12" t="inlineStr">
        <is>
          <t>4.594612e-08</t>
        </is>
      </c>
      <c r="U12" t="inlineStr">
        <is>
          <t>0.006384568</t>
        </is>
      </c>
      <c r="V12">
        <f>HYPERLINK("C:/Users/junsu/Desktop/Project/results/png_files/Analysis_D07_(2,-1)_DCM_LMZC_20190715_192743.png","show png")</f>
        <v/>
      </c>
    </row>
    <row r="13">
      <c r="A13" s="1" t="n">
        <v>11</v>
      </c>
      <c r="B13" t="inlineStr">
        <is>
          <t>P184640</t>
        </is>
      </c>
      <c r="C13" t="inlineStr">
        <is>
          <t>D07</t>
        </is>
      </c>
      <c r="D13" t="inlineStr">
        <is>
          <t>GORILLA5</t>
        </is>
      </c>
      <c r="E13" t="inlineStr">
        <is>
          <t>DCM_LMZC</t>
        </is>
      </c>
      <c r="F13" t="inlineStr">
        <is>
          <t>MZMCTE_LULAB_450_500</t>
        </is>
      </c>
      <c r="G13" t="inlineStr">
        <is>
          <t>20190715_200355</t>
        </is>
      </c>
      <c r="H13" t="inlineStr">
        <is>
          <t>process LMZ</t>
        </is>
      </c>
      <c r="I13" t="inlineStr">
        <is>
          <t>0.1</t>
        </is>
      </c>
      <c r="J13" t="inlineStr">
        <is>
          <t>B1</t>
        </is>
      </c>
      <c r="K13" t="inlineStr">
        <is>
          <t>B1 team member</t>
        </is>
      </c>
      <c r="L13" t="inlineStr">
        <is>
          <t>2</t>
        </is>
      </c>
      <c r="M13" t="inlineStr">
        <is>
          <t>-3</t>
        </is>
      </c>
      <c r="N13" t="inlineStr">
        <is>
          <t>0</t>
        </is>
      </c>
      <c r="O13" t="inlineStr">
        <is>
          <t>No Error</t>
        </is>
      </c>
      <c r="P13" t="inlineStr">
        <is>
          <t>1550</t>
        </is>
      </c>
      <c r="Q13" t="inlineStr">
        <is>
          <t>0.998213085729751</t>
        </is>
      </c>
      <c r="R13" t="inlineStr">
        <is>
          <t>-9.296346664428711</t>
        </is>
      </c>
      <c r="S13" t="inlineStr">
        <is>
          <t>0.9999999999999336</t>
        </is>
      </c>
      <c r="T13" t="inlineStr">
        <is>
          <t>6.184592e-08</t>
        </is>
      </c>
      <c r="U13" t="inlineStr">
        <is>
          <t>0.006069297</t>
        </is>
      </c>
      <c r="V13">
        <f>HYPERLINK("C:/Users/junsu/Desktop/Project/results/png_files/Analysis_D07_(2,-3)_DCM_LMZC_20190715_200355.png","show png")</f>
        <v/>
      </c>
    </row>
    <row r="14">
      <c r="A14" s="1" t="n">
        <v>12</v>
      </c>
      <c r="B14" t="inlineStr">
        <is>
          <t>P184640</t>
        </is>
      </c>
      <c r="C14" t="inlineStr">
        <is>
          <t>D07</t>
        </is>
      </c>
      <c r="D14" t="inlineStr">
        <is>
          <t>GORILLA5</t>
        </is>
      </c>
      <c r="E14" t="inlineStr">
        <is>
          <t>DCM_LMZC</t>
        </is>
      </c>
      <c r="F14" t="inlineStr">
        <is>
          <t>MZMCTE_LULAB_450_500</t>
        </is>
      </c>
      <c r="G14" t="inlineStr">
        <is>
          <t>20190715_201553</t>
        </is>
      </c>
      <c r="H14" t="inlineStr">
        <is>
          <t>process LMZ</t>
        </is>
      </c>
      <c r="I14" t="inlineStr">
        <is>
          <t>0.1</t>
        </is>
      </c>
      <c r="J14" t="inlineStr">
        <is>
          <t>B1</t>
        </is>
      </c>
      <c r="K14" t="inlineStr">
        <is>
          <t>B1 team member</t>
        </is>
      </c>
      <c r="L14" t="inlineStr">
        <is>
          <t>2</t>
        </is>
      </c>
      <c r="M14" t="inlineStr">
        <is>
          <t>2</t>
        </is>
      </c>
      <c r="N14" t="inlineStr">
        <is>
          <t>0</t>
        </is>
      </c>
      <c r="O14" t="inlineStr">
        <is>
          <t>No Error</t>
        </is>
      </c>
      <c r="P14" t="inlineStr">
        <is>
          <t>1550</t>
        </is>
      </c>
      <c r="Q14" t="inlineStr">
        <is>
          <t>0.9967788092737596</t>
        </is>
      </c>
      <c r="R14" t="inlineStr">
        <is>
          <t>-8.184820175170898</t>
        </is>
      </c>
      <c r="S14" t="inlineStr">
        <is>
          <t>0.9999999999998085</t>
        </is>
      </c>
      <c r="T14" t="inlineStr">
        <is>
          <t>4.804727e-08</t>
        </is>
      </c>
      <c r="U14" t="inlineStr">
        <is>
          <t>0.006130083</t>
        </is>
      </c>
      <c r="V14">
        <f>HYPERLINK("C:/Users/junsu/Desktop/Project/results/png_files/Analysis_D07_(2,2)_DCM_LMZC_20190715_201553.png","show png")</f>
        <v/>
      </c>
    </row>
    <row r="15">
      <c r="A15" s="1" t="n">
        <v>13</v>
      </c>
      <c r="B15" t="inlineStr">
        <is>
          <t>P184640</t>
        </is>
      </c>
      <c r="C15" t="inlineStr">
        <is>
          <t>D07</t>
        </is>
      </c>
      <c r="D15" t="inlineStr">
        <is>
          <t>GORILLA5</t>
        </is>
      </c>
      <c r="E15" t="inlineStr">
        <is>
          <t>DCM_LMZC</t>
        </is>
      </c>
      <c r="F15" t="inlineStr">
        <is>
          <t>MZMCTE_LULAB_450_500</t>
        </is>
      </c>
      <c r="G15" t="inlineStr">
        <is>
          <t>20190715_200955</t>
        </is>
      </c>
      <c r="H15" t="inlineStr">
        <is>
          <t>process LMZ</t>
        </is>
      </c>
      <c r="I15" t="inlineStr">
        <is>
          <t>0.1</t>
        </is>
      </c>
      <c r="J15" t="inlineStr">
        <is>
          <t>B1</t>
        </is>
      </c>
      <c r="K15" t="inlineStr">
        <is>
          <t>B1 team member</t>
        </is>
      </c>
      <c r="L15" t="inlineStr">
        <is>
          <t>3</t>
        </is>
      </c>
      <c r="M15" t="inlineStr">
        <is>
          <t>0</t>
        </is>
      </c>
      <c r="N15" t="inlineStr">
        <is>
          <t>0</t>
        </is>
      </c>
      <c r="O15" t="inlineStr">
        <is>
          <t>No Error</t>
        </is>
      </c>
      <c r="P15" t="inlineStr">
        <is>
          <t>1550</t>
        </is>
      </c>
      <c r="Q15" t="inlineStr">
        <is>
          <t>0.9989505141627478</t>
        </is>
      </c>
      <c r="R15" t="inlineStr">
        <is>
          <t>-8.617244720458984</t>
        </is>
      </c>
      <c r="S15" t="inlineStr">
        <is>
          <t>1.000000000000023</t>
        </is>
      </c>
      <c r="T15" t="inlineStr">
        <is>
          <t>4.971618e-08</t>
        </is>
      </c>
      <c r="U15" t="inlineStr">
        <is>
          <t>0.005950628</t>
        </is>
      </c>
      <c r="V15">
        <f>HYPERLINK("C:/Users/junsu/Desktop/Project/results/png_files/Analysis_D07_(3,0)_DCM_LMZC_20190715_200955.png","show png")</f>
        <v/>
      </c>
    </row>
    <row r="16">
      <c r="A16" s="1" t="n">
        <v>14</v>
      </c>
      <c r="B16" t="inlineStr">
        <is>
          <t>P184640</t>
        </is>
      </c>
      <c r="C16" t="inlineStr">
        <is>
          <t>D08</t>
        </is>
      </c>
      <c r="D16" t="inlineStr">
        <is>
          <t>GORILLA5</t>
        </is>
      </c>
      <c r="E16" t="inlineStr">
        <is>
          <t>DCM_LMZO</t>
        </is>
      </c>
      <c r="F16" t="inlineStr">
        <is>
          <t>MZMOTE_LULAB_380_500</t>
        </is>
      </c>
      <c r="G16" t="inlineStr">
        <is>
          <t>20190526_092258</t>
        </is>
      </c>
      <c r="H16" t="inlineStr">
        <is>
          <t>process LMZ</t>
        </is>
      </c>
      <c r="I16" t="inlineStr">
        <is>
          <t>0.1</t>
        </is>
      </c>
      <c r="J16" t="inlineStr">
        <is>
          <t>B1</t>
        </is>
      </c>
      <c r="K16" t="inlineStr">
        <is>
          <t>B1 team member</t>
        </is>
      </c>
      <c r="L16" t="inlineStr">
        <is>
          <t>-1</t>
        </is>
      </c>
      <c r="M16" t="inlineStr">
        <is>
          <t>-1</t>
        </is>
      </c>
      <c r="N16" t="inlineStr">
        <is>
          <t>0</t>
        </is>
      </c>
      <c r="O16" t="inlineStr">
        <is>
          <t>No Error</t>
        </is>
      </c>
      <c r="P16" t="inlineStr">
        <is>
          <t>1310</t>
        </is>
      </c>
      <c r="Q16" t="inlineStr">
        <is>
          <t>0.9989024544114958</t>
        </is>
      </c>
      <c r="R16" t="inlineStr">
        <is>
          <t>-5.2746710777282715</t>
        </is>
      </c>
      <c r="S16" t="inlineStr">
        <is>
          <t>0.9999999999999876</t>
        </is>
      </c>
      <c r="T16" t="inlineStr">
        <is>
          <t>5.312546e-08</t>
        </is>
      </c>
      <c r="U16" t="inlineStr">
        <is>
          <t>0.006792969</t>
        </is>
      </c>
      <c r="V16">
        <f>HYPERLINK("C:/Users/junsu/Desktop/Project/results/png_files/Analysis_D08_(-1,-1)_DCM_LMZO_20190526_092258.png","show png")</f>
        <v/>
      </c>
    </row>
    <row r="17">
      <c r="A17" s="1" t="n">
        <v>15</v>
      </c>
      <c r="B17" t="inlineStr">
        <is>
          <t>P184640</t>
        </is>
      </c>
      <c r="C17" t="inlineStr">
        <is>
          <t>D08</t>
        </is>
      </c>
      <c r="D17" t="inlineStr">
        <is>
          <t>GORILLA5</t>
        </is>
      </c>
      <c r="E17" t="inlineStr">
        <is>
          <t>DCM_LMZO</t>
        </is>
      </c>
      <c r="F17" t="inlineStr">
        <is>
          <t>MZMOTE_LULAB_380_500</t>
        </is>
      </c>
      <c r="G17" t="inlineStr">
        <is>
          <t>20190526_095449</t>
        </is>
      </c>
      <c r="H17" t="inlineStr">
        <is>
          <t>process LMZ</t>
        </is>
      </c>
      <c r="I17" t="inlineStr">
        <is>
          <t>0.1</t>
        </is>
      </c>
      <c r="J17" t="inlineStr">
        <is>
          <t>B1</t>
        </is>
      </c>
      <c r="K17" t="inlineStr">
        <is>
          <t>B1 team member</t>
        </is>
      </c>
      <c r="L17" t="inlineStr">
        <is>
          <t>-1</t>
        </is>
      </c>
      <c r="M17" t="inlineStr">
        <is>
          <t>-3</t>
        </is>
      </c>
      <c r="N17" t="inlineStr">
        <is>
          <t>0</t>
        </is>
      </c>
      <c r="O17" t="inlineStr">
        <is>
          <t>No Error</t>
        </is>
      </c>
      <c r="P17" t="inlineStr">
        <is>
          <t>1310</t>
        </is>
      </c>
      <c r="Q17" t="inlineStr">
        <is>
          <t>0.999452528031387</t>
        </is>
      </c>
      <c r="R17" t="inlineStr">
        <is>
          <t>-5.343724727630615</t>
        </is>
      </c>
      <c r="S17" t="inlineStr">
        <is>
          <t>0.9999999999998188</t>
        </is>
      </c>
      <c r="T17" t="inlineStr">
        <is>
          <t>6.287032e-08</t>
        </is>
      </c>
      <c r="U17" t="inlineStr">
        <is>
          <t>0.006482825</t>
        </is>
      </c>
      <c r="V17">
        <f>HYPERLINK("C:/Users/junsu/Desktop/Project/results/png_files/Analysis_D08_(-1,-3)_DCM_LMZO_20190526_095449.png","show png")</f>
        <v/>
      </c>
    </row>
    <row r="18">
      <c r="A18" s="1" t="n">
        <v>16</v>
      </c>
      <c r="B18" t="inlineStr">
        <is>
          <t>P184640</t>
        </is>
      </c>
      <c r="C18" t="inlineStr">
        <is>
          <t>D08</t>
        </is>
      </c>
      <c r="D18" t="inlineStr">
        <is>
          <t>GORILLA5</t>
        </is>
      </c>
      <c r="E18" t="inlineStr">
        <is>
          <t>DCM_LMZO</t>
        </is>
      </c>
      <c r="F18" t="inlineStr">
        <is>
          <t>MZMOTE_LULAB_380_500</t>
        </is>
      </c>
      <c r="G18" t="inlineStr">
        <is>
          <t>20190526_151412</t>
        </is>
      </c>
      <c r="H18" t="inlineStr">
        <is>
          <t>process LMZ</t>
        </is>
      </c>
      <c r="I18" t="inlineStr">
        <is>
          <t>0.1</t>
        </is>
      </c>
      <c r="J18" t="inlineStr">
        <is>
          <t>B1</t>
        </is>
      </c>
      <c r="K18" t="inlineStr">
        <is>
          <t>B1 team member</t>
        </is>
      </c>
      <c r="L18" t="inlineStr">
        <is>
          <t>-1</t>
        </is>
      </c>
      <c r="M18" t="inlineStr">
        <is>
          <t>3</t>
        </is>
      </c>
      <c r="N18" t="inlineStr">
        <is>
          <t>0</t>
        </is>
      </c>
      <c r="O18" t="inlineStr">
        <is>
          <t>No Error</t>
        </is>
      </c>
      <c r="P18" t="inlineStr">
        <is>
          <t>1310</t>
        </is>
      </c>
      <c r="Q18" t="inlineStr">
        <is>
          <t>0.9993822858412456</t>
        </is>
      </c>
      <c r="R18" t="inlineStr">
        <is>
          <t>-6.145711898803711</t>
        </is>
      </c>
      <c r="S18" t="inlineStr">
        <is>
          <t>1.0000000000000642</t>
        </is>
      </c>
      <c r="T18" t="inlineStr">
        <is>
          <t>5.356805e-08</t>
        </is>
      </c>
      <c r="U18" t="inlineStr">
        <is>
          <t>0.006656053</t>
        </is>
      </c>
      <c r="V18">
        <f>HYPERLINK("C:/Users/junsu/Desktop/Project/results/png_files/Analysis_D08_(-1,3)_DCM_LMZO_20190526_151412.png","show png")</f>
        <v/>
      </c>
    </row>
    <row r="19">
      <c r="A19" s="1" t="n">
        <v>17</v>
      </c>
      <c r="B19" t="inlineStr">
        <is>
          <t>P184640</t>
        </is>
      </c>
      <c r="C19" t="inlineStr">
        <is>
          <t>D08</t>
        </is>
      </c>
      <c r="D19" t="inlineStr">
        <is>
          <t>GORILLA5</t>
        </is>
      </c>
      <c r="E19" t="inlineStr">
        <is>
          <t>DCM_LMZO</t>
        </is>
      </c>
      <c r="F19" t="inlineStr">
        <is>
          <t>MZMOTE_LULAB_380_500</t>
        </is>
      </c>
      <c r="G19" t="inlineStr">
        <is>
          <t>20190526_123434</t>
        </is>
      </c>
      <c r="H19" t="inlineStr">
        <is>
          <t>process LMZ</t>
        </is>
      </c>
      <c r="I19" t="inlineStr">
        <is>
          <t>0.1</t>
        </is>
      </c>
      <c r="J19" t="inlineStr">
        <is>
          <t>B1</t>
        </is>
      </c>
      <c r="K19" t="inlineStr">
        <is>
          <t>B1 team member</t>
        </is>
      </c>
      <c r="L19" t="inlineStr">
        <is>
          <t>-3</t>
        </is>
      </c>
      <c r="M19" t="inlineStr">
        <is>
          <t>-3</t>
        </is>
      </c>
      <c r="N19" t="inlineStr">
        <is>
          <t>0</t>
        </is>
      </c>
      <c r="O19" t="inlineStr">
        <is>
          <t>No Error</t>
        </is>
      </c>
      <c r="P19" t="inlineStr">
        <is>
          <t>1310</t>
        </is>
      </c>
      <c r="Q19" t="inlineStr">
        <is>
          <t>0.9991628093799227</t>
        </is>
      </c>
      <c r="R19" t="inlineStr">
        <is>
          <t>-5.836416721343994</t>
        </is>
      </c>
      <c r="S19" t="inlineStr">
        <is>
          <t>1.0000000000000353</t>
        </is>
      </c>
      <c r="T19" t="inlineStr">
        <is>
          <t>6.76181e-08</t>
        </is>
      </c>
      <c r="U19" t="inlineStr">
        <is>
          <t>0.006389174</t>
        </is>
      </c>
      <c r="V19">
        <f>HYPERLINK("C:/Users/junsu/Desktop/Project/results/png_files/Analysis_D08_(-3,-3)_DCM_LMZO_20190526_123434.png","show png")</f>
        <v/>
      </c>
    </row>
    <row r="20">
      <c r="A20" s="1" t="n">
        <v>18</v>
      </c>
      <c r="B20" t="inlineStr">
        <is>
          <t>P184640</t>
        </is>
      </c>
      <c r="C20" t="inlineStr">
        <is>
          <t>D08</t>
        </is>
      </c>
      <c r="D20" t="inlineStr">
        <is>
          <t>GORILLA5</t>
        </is>
      </c>
      <c r="E20" t="inlineStr">
        <is>
          <t>DCM_LMZO</t>
        </is>
      </c>
      <c r="F20" t="inlineStr">
        <is>
          <t>MZMOTE_LULAB_380_500</t>
        </is>
      </c>
      <c r="G20" t="inlineStr">
        <is>
          <t>20190526_113043</t>
        </is>
      </c>
      <c r="H20" t="inlineStr">
        <is>
          <t>process LMZ</t>
        </is>
      </c>
      <c r="I20" t="inlineStr">
        <is>
          <t>0.1</t>
        </is>
      </c>
      <c r="J20" t="inlineStr">
        <is>
          <t>B1</t>
        </is>
      </c>
      <c r="K20" t="inlineStr">
        <is>
          <t>B1 team member</t>
        </is>
      </c>
      <c r="L20" t="inlineStr">
        <is>
          <t>-3</t>
        </is>
      </c>
      <c r="M20" t="inlineStr">
        <is>
          <t>0</t>
        </is>
      </c>
      <c r="N20" t="inlineStr">
        <is>
          <t>0</t>
        </is>
      </c>
      <c r="O20" t="inlineStr">
        <is>
          <t>No Error</t>
        </is>
      </c>
      <c r="P20" t="inlineStr">
        <is>
          <t>1310</t>
        </is>
      </c>
      <c r="Q20" t="inlineStr">
        <is>
          <t>0.9995085794836595</t>
        </is>
      </c>
      <c r="R20" t="inlineStr">
        <is>
          <t>-5.431687831878662</t>
        </is>
      </c>
      <c r="S20" t="inlineStr">
        <is>
          <t>0.9999999999996892</t>
        </is>
      </c>
      <c r="T20" t="inlineStr">
        <is>
          <t>3.847792e-08</t>
        </is>
      </c>
      <c r="U20" t="inlineStr">
        <is>
          <t>0.006725123</t>
        </is>
      </c>
      <c r="V20">
        <f>HYPERLINK("C:/Users/junsu/Desktop/Project/results/png_files/Analysis_D08_(-3,0)_DCM_LMZO_20190526_113043.png","show png")</f>
        <v/>
      </c>
    </row>
    <row r="21">
      <c r="A21" s="1" t="n">
        <v>19</v>
      </c>
      <c r="B21" t="inlineStr">
        <is>
          <t>P184640</t>
        </is>
      </c>
      <c r="C21" t="inlineStr">
        <is>
          <t>D08</t>
        </is>
      </c>
      <c r="D21" t="inlineStr">
        <is>
          <t>GORILLA5</t>
        </is>
      </c>
      <c r="E21" t="inlineStr">
        <is>
          <t>DCM_LMZO</t>
        </is>
      </c>
      <c r="F21" t="inlineStr">
        <is>
          <t>MZMOTE_LULAB_380_500</t>
        </is>
      </c>
      <c r="G21" t="inlineStr">
        <is>
          <t>20190526_154606</t>
        </is>
      </c>
      <c r="H21" t="inlineStr">
        <is>
          <t>process LMZ</t>
        </is>
      </c>
      <c r="I21" t="inlineStr">
        <is>
          <t>0.1</t>
        </is>
      </c>
      <c r="J21" t="inlineStr">
        <is>
          <t>B1</t>
        </is>
      </c>
      <c r="K21" t="inlineStr">
        <is>
          <t>B1 team member</t>
        </is>
      </c>
      <c r="L21" t="inlineStr">
        <is>
          <t>-3</t>
        </is>
      </c>
      <c r="M21" t="inlineStr">
        <is>
          <t>2</t>
        </is>
      </c>
      <c r="N21" t="inlineStr">
        <is>
          <t>0</t>
        </is>
      </c>
      <c r="O21" t="inlineStr">
        <is>
          <t>No Error</t>
        </is>
      </c>
      <c r="P21" t="inlineStr">
        <is>
          <t>1310</t>
        </is>
      </c>
      <c r="Q21" t="inlineStr">
        <is>
          <t>0.9994534537270975</t>
        </is>
      </c>
      <c r="R21" t="inlineStr">
        <is>
          <t>-6.433998107910156</t>
        </is>
      </c>
      <c r="S21" t="inlineStr">
        <is>
          <t>0.9999999999999918</t>
        </is>
      </c>
      <c r="T21" t="inlineStr">
        <is>
          <t>5.937685e-08</t>
        </is>
      </c>
      <c r="U21" t="inlineStr">
        <is>
          <t>0.006824251</t>
        </is>
      </c>
      <c r="V21">
        <f>HYPERLINK("C:/Users/junsu/Desktop/Project/results/png_files/Analysis_D08_(-3,2)_DCM_LMZO_20190526_154606.png","show png")</f>
        <v/>
      </c>
    </row>
    <row r="22">
      <c r="A22" s="1" t="n">
        <v>20</v>
      </c>
      <c r="B22" t="inlineStr">
        <is>
          <t>P184640</t>
        </is>
      </c>
      <c r="C22" t="inlineStr">
        <is>
          <t>D08</t>
        </is>
      </c>
      <c r="D22" t="inlineStr">
        <is>
          <t>GORILLA5</t>
        </is>
      </c>
      <c r="E22" t="inlineStr">
        <is>
          <t>DCM_LMZO</t>
        </is>
      </c>
      <c r="F22" t="inlineStr">
        <is>
          <t>MZMOTE_LULAB_380_500</t>
        </is>
      </c>
      <c r="G22" t="inlineStr">
        <is>
          <t>20190526_120237</t>
        </is>
      </c>
      <c r="H22" t="inlineStr">
        <is>
          <t>process LMZ</t>
        </is>
      </c>
      <c r="I22" t="inlineStr">
        <is>
          <t>0.1</t>
        </is>
      </c>
      <c r="J22" t="inlineStr">
        <is>
          <t>B1</t>
        </is>
      </c>
      <c r="K22" t="inlineStr">
        <is>
          <t>B1 team member</t>
        </is>
      </c>
      <c r="L22" t="inlineStr">
        <is>
          <t>-4</t>
        </is>
      </c>
      <c r="M22" t="inlineStr">
        <is>
          <t>-1</t>
        </is>
      </c>
      <c r="N22" t="inlineStr">
        <is>
          <t>0</t>
        </is>
      </c>
      <c r="O22" t="inlineStr">
        <is>
          <t>No Error</t>
        </is>
      </c>
      <c r="P22" t="inlineStr">
        <is>
          <t>1310</t>
        </is>
      </c>
      <c r="Q22" t="inlineStr">
        <is>
          <t>0.999056674680989</t>
        </is>
      </c>
      <c r="R22" t="inlineStr">
        <is>
          <t>-6.07033109664917</t>
        </is>
      </c>
      <c r="S22" t="inlineStr">
        <is>
          <t>1.0000000000000353</t>
        </is>
      </c>
      <c r="T22" t="inlineStr">
        <is>
          <t>7.64046e-08</t>
        </is>
      </c>
      <c r="U22" t="inlineStr">
        <is>
          <t>0.006439532</t>
        </is>
      </c>
      <c r="V22">
        <f>HYPERLINK("C:/Users/junsu/Desktop/Project/results/png_files/Analysis_D08_(-4,-1)_DCM_LMZO_20190526_120237.png","show png")</f>
        <v/>
      </c>
    </row>
    <row r="23">
      <c r="A23" s="1" t="n">
        <v>21</v>
      </c>
      <c r="B23" t="inlineStr">
        <is>
          <t>P184640</t>
        </is>
      </c>
      <c r="C23" t="inlineStr">
        <is>
          <t>D08</t>
        </is>
      </c>
      <c r="D23" t="inlineStr">
        <is>
          <t>GORILLA5</t>
        </is>
      </c>
      <c r="E23" t="inlineStr">
        <is>
          <t>DCM_LMZO</t>
        </is>
      </c>
      <c r="F23" t="inlineStr">
        <is>
          <t>MZMOTE_LULAB_380_500</t>
        </is>
      </c>
      <c r="G23" t="inlineStr">
        <is>
          <t>20190526_130626</t>
        </is>
      </c>
      <c r="H23" t="inlineStr">
        <is>
          <t>process LMZ</t>
        </is>
      </c>
      <c r="I23" t="inlineStr">
        <is>
          <t>0.1</t>
        </is>
      </c>
      <c r="J23" t="inlineStr">
        <is>
          <t>B1</t>
        </is>
      </c>
      <c r="K23" t="inlineStr">
        <is>
          <t>B1 team member</t>
        </is>
      </c>
      <c r="L23" t="inlineStr">
        <is>
          <t>0</t>
        </is>
      </c>
      <c r="M23" t="inlineStr">
        <is>
          <t>-4</t>
        </is>
      </c>
      <c r="N23" t="inlineStr">
        <is>
          <t>0</t>
        </is>
      </c>
      <c r="O23" t="inlineStr">
        <is>
          <t>No Error</t>
        </is>
      </c>
      <c r="P23" t="inlineStr">
        <is>
          <t>1310</t>
        </is>
      </c>
      <c r="Q23" t="inlineStr">
        <is>
          <t>0.9994107621506001</t>
        </is>
      </c>
      <c r="R23" t="inlineStr">
        <is>
          <t>-6.224576473236084</t>
        </is>
      </c>
      <c r="S23" t="inlineStr">
        <is>
          <t>1.0000000000000486</t>
        </is>
      </c>
      <c r="T23" t="inlineStr">
        <is>
          <t>7.636219e-08</t>
        </is>
      </c>
      <c r="U23" t="inlineStr">
        <is>
          <t>0.006464111</t>
        </is>
      </c>
      <c r="V23">
        <f>HYPERLINK("C:/Users/junsu/Desktop/Project/results/png_files/Analysis_D08_(0,-4)_DCM_LMZO_20190526_130626.png","show png")</f>
        <v/>
      </c>
    </row>
    <row r="24">
      <c r="A24" s="1" t="n">
        <v>22</v>
      </c>
      <c r="B24" t="inlineStr">
        <is>
          <t>P184640</t>
        </is>
      </c>
      <c r="C24" t="inlineStr">
        <is>
          <t>D08</t>
        </is>
      </c>
      <c r="D24" t="inlineStr">
        <is>
          <t>GORILLA5</t>
        </is>
      </c>
      <c r="E24" t="inlineStr">
        <is>
          <t>DCM_LMZO</t>
        </is>
      </c>
      <c r="F24" t="inlineStr">
        <is>
          <t>MZMOTE_LULAB_380_500</t>
        </is>
      </c>
      <c r="G24" t="inlineStr">
        <is>
          <t>20190526_085101</t>
        </is>
      </c>
      <c r="H24" t="inlineStr">
        <is>
          <t>process LMZ</t>
        </is>
      </c>
      <c r="I24" t="inlineStr">
        <is>
          <t>0.1</t>
        </is>
      </c>
      <c r="J24" t="inlineStr">
        <is>
          <t>B1</t>
        </is>
      </c>
      <c r="K24" t="inlineStr">
        <is>
          <t>B1 team member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No Error</t>
        </is>
      </c>
      <c r="P24" t="inlineStr">
        <is>
          <t>1310</t>
        </is>
      </c>
      <c r="Q24" t="inlineStr">
        <is>
          <t>0.9986124669810619</t>
        </is>
      </c>
      <c r="R24" t="inlineStr">
        <is>
          <t>-5.705437660217285</t>
        </is>
      </c>
      <c r="S24" t="inlineStr">
        <is>
          <t>1.0000000000000142</t>
        </is>
      </c>
      <c r="T24" t="inlineStr">
        <is>
          <t>7.203803e-08</t>
        </is>
      </c>
      <c r="U24" t="inlineStr">
        <is>
          <t>0.006919174</t>
        </is>
      </c>
      <c r="V24">
        <f>HYPERLINK("C:/Users/junsu/Desktop/Project/results/png_files/Analysis_D08_(0,0)_DCM_LMZO_20190526_085101.png","show png")</f>
        <v/>
      </c>
    </row>
    <row r="25">
      <c r="A25" s="1" t="n">
        <v>23</v>
      </c>
      <c r="B25" t="inlineStr">
        <is>
          <t>P184640</t>
        </is>
      </c>
      <c r="C25" t="inlineStr">
        <is>
          <t>D08</t>
        </is>
      </c>
      <c r="D25" t="inlineStr">
        <is>
          <t>GORILLA5</t>
        </is>
      </c>
      <c r="E25" t="inlineStr">
        <is>
          <t>DCM_LMZO</t>
        </is>
      </c>
      <c r="F25" t="inlineStr">
        <is>
          <t>MZMOTE_LULAB_380_500</t>
        </is>
      </c>
      <c r="G25" t="inlineStr">
        <is>
          <t>20190526_105849</t>
        </is>
      </c>
      <c r="H25" t="inlineStr">
        <is>
          <t>process LMZ</t>
        </is>
      </c>
      <c r="I25" t="inlineStr">
        <is>
          <t>0.1</t>
        </is>
      </c>
      <c r="J25" t="inlineStr">
        <is>
          <t>B1</t>
        </is>
      </c>
      <c r="K25" t="inlineStr">
        <is>
          <t>B1 team member</t>
        </is>
      </c>
      <c r="L25" t="inlineStr">
        <is>
          <t>0</t>
        </is>
      </c>
      <c r="M25" t="inlineStr">
        <is>
          <t>2</t>
        </is>
      </c>
      <c r="N25" t="inlineStr">
        <is>
          <t>0</t>
        </is>
      </c>
      <c r="O25" t="inlineStr">
        <is>
          <t>No Error</t>
        </is>
      </c>
      <c r="P25" t="inlineStr">
        <is>
          <t>1310</t>
        </is>
      </c>
      <c r="Q25" t="inlineStr">
        <is>
          <t>0.9992476139899094</t>
        </is>
      </c>
      <c r="R25" t="inlineStr">
        <is>
          <t>-5.233897686004639</t>
        </is>
      </c>
      <c r="S25" t="inlineStr">
        <is>
          <t>0.9999999999999737</t>
        </is>
      </c>
      <c r="T25" t="inlineStr">
        <is>
          <t>3.444476e-08</t>
        </is>
      </c>
      <c r="U25" t="inlineStr">
        <is>
          <t>0.006729574</t>
        </is>
      </c>
      <c r="V25">
        <f>HYPERLINK("C:/Users/junsu/Desktop/Project/results/png_files/Analysis_D08_(0,2)_DCM_LMZO_20190526_105849.png","show png")</f>
        <v/>
      </c>
    </row>
    <row r="26">
      <c r="A26" s="1" t="n">
        <v>24</v>
      </c>
      <c r="B26" t="inlineStr">
        <is>
          <t>P184640</t>
        </is>
      </c>
      <c r="C26" t="inlineStr">
        <is>
          <t>D08</t>
        </is>
      </c>
      <c r="D26" t="inlineStr">
        <is>
          <t>GORILLA5</t>
        </is>
      </c>
      <c r="E26" t="inlineStr">
        <is>
          <t>DCM_LMZO</t>
        </is>
      </c>
      <c r="F26" t="inlineStr">
        <is>
          <t>MZMOTE_LULAB_380_500</t>
        </is>
      </c>
      <c r="G26" t="inlineStr">
        <is>
          <t>20190526_102652</t>
        </is>
      </c>
      <c r="H26" t="inlineStr">
        <is>
          <t>process LMZ</t>
        </is>
      </c>
      <c r="I26" t="inlineStr">
        <is>
          <t>0.1</t>
        </is>
      </c>
      <c r="J26" t="inlineStr">
        <is>
          <t>B1</t>
        </is>
      </c>
      <c r="K26" t="inlineStr">
        <is>
          <t>B1 team member</t>
        </is>
      </c>
      <c r="L26" t="inlineStr">
        <is>
          <t>2</t>
        </is>
      </c>
      <c r="M26" t="inlineStr">
        <is>
          <t>-1</t>
        </is>
      </c>
      <c r="N26" t="inlineStr">
        <is>
          <t>0</t>
        </is>
      </c>
      <c r="O26" t="inlineStr">
        <is>
          <t>No Error</t>
        </is>
      </c>
      <c r="P26" t="inlineStr">
        <is>
          <t>1310</t>
        </is>
      </c>
      <c r="Q26" t="inlineStr">
        <is>
          <t>0.9973924223451467</t>
        </is>
      </c>
      <c r="R26" t="inlineStr">
        <is>
          <t>-5.642453193664551</t>
        </is>
      </c>
      <c r="S26" t="inlineStr">
        <is>
          <t>0.9999999999998608</t>
        </is>
      </c>
      <c r="T26" t="inlineStr">
        <is>
          <t>3.536833e-08</t>
        </is>
      </c>
      <c r="U26" t="inlineStr">
        <is>
          <t>0.00634805</t>
        </is>
      </c>
      <c r="V26">
        <f>HYPERLINK("C:/Users/junsu/Desktop/Project/results/png_files/Analysis_D08_(2,-1)_DCM_LMZO_20190526_102652.png","show png")</f>
        <v/>
      </c>
    </row>
    <row r="27">
      <c r="A27" s="1" t="n">
        <v>25</v>
      </c>
      <c r="B27" t="inlineStr">
        <is>
          <t>P184640</t>
        </is>
      </c>
      <c r="C27" t="inlineStr">
        <is>
          <t>D08</t>
        </is>
      </c>
      <c r="D27" t="inlineStr">
        <is>
          <t>GORILLA5</t>
        </is>
      </c>
      <c r="E27" t="inlineStr">
        <is>
          <t>DCM_LMZO</t>
        </is>
      </c>
      <c r="F27" t="inlineStr">
        <is>
          <t>MZMOTE_LULAB_380_500</t>
        </is>
      </c>
      <c r="G27" t="inlineStr">
        <is>
          <t>20190526_133820</t>
        </is>
      </c>
      <c r="H27" t="inlineStr">
        <is>
          <t>process LMZ</t>
        </is>
      </c>
      <c r="I27" t="inlineStr">
        <is>
          <t>0.1</t>
        </is>
      </c>
      <c r="J27" t="inlineStr">
        <is>
          <t>B1</t>
        </is>
      </c>
      <c r="K27" t="inlineStr">
        <is>
          <t>B1 team member</t>
        </is>
      </c>
      <c r="L27" t="inlineStr">
        <is>
          <t>2</t>
        </is>
      </c>
      <c r="M27" t="inlineStr">
        <is>
          <t>-3</t>
        </is>
      </c>
      <c r="N27" t="inlineStr">
        <is>
          <t>0</t>
        </is>
      </c>
      <c r="O27" t="inlineStr">
        <is>
          <t>No Error</t>
        </is>
      </c>
      <c r="P27" t="inlineStr">
        <is>
          <t>1310</t>
        </is>
      </c>
      <c r="Q27" t="inlineStr">
        <is>
          <t>0.9992848620610808</t>
        </is>
      </c>
      <c r="R27" t="inlineStr">
        <is>
          <t>-6.260358810424805</t>
        </is>
      </c>
      <c r="S27" t="inlineStr">
        <is>
          <t>0.9999999999998556</t>
        </is>
      </c>
      <c r="T27" t="inlineStr">
        <is>
          <t>6.346043e-08</t>
        </is>
      </c>
      <c r="U27" t="inlineStr">
        <is>
          <t>0.006409498</t>
        </is>
      </c>
      <c r="V27">
        <f>HYPERLINK("C:/Users/junsu/Desktop/Project/results/png_files/Analysis_D08_(2,-3)_DCM_LMZO_20190526_133820.png","show png")</f>
        <v/>
      </c>
    </row>
    <row r="28">
      <c r="A28" s="1" t="n">
        <v>26</v>
      </c>
      <c r="B28" t="inlineStr">
        <is>
          <t>P184640</t>
        </is>
      </c>
      <c r="C28" t="inlineStr">
        <is>
          <t>D08</t>
        </is>
      </c>
      <c r="D28" t="inlineStr">
        <is>
          <t>GORILLA5</t>
        </is>
      </c>
      <c r="E28" t="inlineStr">
        <is>
          <t>DCM_LMZO</t>
        </is>
      </c>
      <c r="F28" t="inlineStr">
        <is>
          <t>MZMOTE_LULAB_380_500</t>
        </is>
      </c>
      <c r="G28" t="inlineStr">
        <is>
          <t>20190526_144214</t>
        </is>
      </c>
      <c r="H28" t="inlineStr">
        <is>
          <t>process LMZ</t>
        </is>
      </c>
      <c r="I28" t="inlineStr">
        <is>
          <t>0.1</t>
        </is>
      </c>
      <c r="J28" t="inlineStr">
        <is>
          <t>B1</t>
        </is>
      </c>
      <c r="K28" t="inlineStr">
        <is>
          <t>B1 team member</t>
        </is>
      </c>
      <c r="L28" t="inlineStr">
        <is>
          <t>2</t>
        </is>
      </c>
      <c r="M28" t="inlineStr">
        <is>
          <t>2</t>
        </is>
      </c>
      <c r="N28" t="inlineStr">
        <is>
          <t>0</t>
        </is>
      </c>
      <c r="O28" t="inlineStr">
        <is>
          <t>No Error</t>
        </is>
      </c>
      <c r="P28" t="inlineStr">
        <is>
          <t>1310</t>
        </is>
      </c>
      <c r="Q28" t="inlineStr">
        <is>
          <t>0.99921714885119</t>
        </is>
      </c>
      <c r="R28" t="inlineStr">
        <is>
          <t>-5.628704071044922</t>
        </is>
      </c>
      <c r="S28" t="inlineStr">
        <is>
          <t>0.9999999999999499</t>
        </is>
      </c>
      <c r="T28" t="inlineStr">
        <is>
          <t>3.94475e-08</t>
        </is>
      </c>
      <c r="U28" t="inlineStr">
        <is>
          <t>0.006442896</t>
        </is>
      </c>
      <c r="V28">
        <f>HYPERLINK("C:/Users/junsu/Desktop/Project/results/png_files/Analysis_D08_(2,2)_DCM_LMZO_20190526_144214.png","show png")</f>
        <v/>
      </c>
    </row>
    <row r="29">
      <c r="A29" s="1" t="n">
        <v>27</v>
      </c>
      <c r="B29" t="inlineStr">
        <is>
          <t>P184640</t>
        </is>
      </c>
      <c r="C29" t="inlineStr">
        <is>
          <t>D08</t>
        </is>
      </c>
      <c r="D29" t="inlineStr">
        <is>
          <t>GORILLA5</t>
        </is>
      </c>
      <c r="E29" t="inlineStr">
        <is>
          <t>DCM_LMZO</t>
        </is>
      </c>
      <c r="F29" t="inlineStr">
        <is>
          <t>MZMOTE_LULAB_380_500</t>
        </is>
      </c>
      <c r="G29" t="inlineStr">
        <is>
          <t>20190526_141016</t>
        </is>
      </c>
      <c r="H29" t="inlineStr">
        <is>
          <t>process LMZ</t>
        </is>
      </c>
      <c r="I29" t="inlineStr">
        <is>
          <t>0.1</t>
        </is>
      </c>
      <c r="J29" t="inlineStr">
        <is>
          <t>B1</t>
        </is>
      </c>
      <c r="K29" t="inlineStr">
        <is>
          <t>B1 team member</t>
        </is>
      </c>
      <c r="L29" t="inlineStr">
        <is>
          <t>3</t>
        </is>
      </c>
      <c r="M29" t="inlineStr">
        <is>
          <t>0</t>
        </is>
      </c>
      <c r="N29" t="inlineStr">
        <is>
          <t>0</t>
        </is>
      </c>
      <c r="O29" t="inlineStr">
        <is>
          <t>No Error</t>
        </is>
      </c>
      <c r="P29" t="inlineStr">
        <is>
          <t>1310</t>
        </is>
      </c>
      <c r="Q29" t="inlineStr">
        <is>
          <t>0.9989658182250613</t>
        </is>
      </c>
      <c r="R29" t="inlineStr">
        <is>
          <t>-5.873229503631592</t>
        </is>
      </c>
      <c r="S29" t="inlineStr">
        <is>
          <t>1.0000000000000926</t>
        </is>
      </c>
      <c r="T29" t="inlineStr">
        <is>
          <t>5.300257e-08</t>
        </is>
      </c>
      <c r="U29" t="inlineStr">
        <is>
          <t>0.006356055</t>
        </is>
      </c>
      <c r="V29">
        <f>HYPERLINK("C:/Users/junsu/Desktop/Project/results/png_files/Analysis_D08_(3,0)_DCM_LMZO_20190526_141016.png","show png")</f>
        <v/>
      </c>
    </row>
    <row r="30">
      <c r="A30" s="1" t="n">
        <v>28</v>
      </c>
      <c r="B30" t="inlineStr">
        <is>
          <t>P184640</t>
        </is>
      </c>
      <c r="C30" t="inlineStr">
        <is>
          <t>D08</t>
        </is>
      </c>
      <c r="D30" t="inlineStr">
        <is>
          <t>GORILLA5</t>
        </is>
      </c>
      <c r="E30" t="inlineStr">
        <is>
          <t>DCM_LMZC</t>
        </is>
      </c>
      <c r="F30" t="inlineStr">
        <is>
          <t>MZMCTE_LULAB_450_500</t>
        </is>
      </c>
      <c r="G30" t="inlineStr">
        <is>
          <t>20190712_120004</t>
        </is>
      </c>
      <c r="H30" t="inlineStr">
        <is>
          <t>process LMZ</t>
        </is>
      </c>
      <c r="I30" t="inlineStr">
        <is>
          <t>0.1</t>
        </is>
      </c>
      <c r="J30" t="inlineStr">
        <is>
          <t>B1</t>
        </is>
      </c>
      <c r="K30" t="inlineStr">
        <is>
          <t>B1 team member</t>
        </is>
      </c>
      <c r="L30" t="inlineStr">
        <is>
          <t>-1</t>
        </is>
      </c>
      <c r="M30" t="inlineStr">
        <is>
          <t>-1</t>
        </is>
      </c>
      <c r="N30" t="inlineStr">
        <is>
          <t>0</t>
        </is>
      </c>
      <c r="O30" t="inlineStr">
        <is>
          <t>No Error</t>
        </is>
      </c>
      <c r="P30" t="inlineStr">
        <is>
          <t>1550</t>
        </is>
      </c>
      <c r="Q30" t="inlineStr">
        <is>
          <t>0.9965340863204013</t>
        </is>
      </c>
      <c r="R30" t="inlineStr">
        <is>
          <t>-8.444914128415956</t>
        </is>
      </c>
      <c r="S30" t="inlineStr">
        <is>
          <t>0.9999999999999548</t>
        </is>
      </c>
      <c r="T30" t="inlineStr">
        <is>
          <t>1.080882e-12</t>
        </is>
      </c>
      <c r="U30" t="inlineStr">
        <is>
          <t>0.005356431</t>
        </is>
      </c>
      <c r="V30">
        <f>HYPERLINK("C:/Users/junsu/Desktop/Project/results/png_files/Analysis_D08_(-1,-1)_DCM_LMZC_20190712_120004.png","show png")</f>
        <v/>
      </c>
    </row>
    <row r="31">
      <c r="A31" s="1" t="n">
        <v>29</v>
      </c>
      <c r="B31" t="inlineStr">
        <is>
          <t>P184640</t>
        </is>
      </c>
      <c r="C31" t="inlineStr">
        <is>
          <t>D08</t>
        </is>
      </c>
      <c r="D31" t="inlineStr">
        <is>
          <t>GORILLA5</t>
        </is>
      </c>
      <c r="E31" t="inlineStr">
        <is>
          <t>DCM_LMZC</t>
        </is>
      </c>
      <c r="F31" t="inlineStr">
        <is>
          <t>MZMCTE_LULAB_450_500</t>
        </is>
      </c>
      <c r="G31" t="inlineStr">
        <is>
          <t>20190712_120136</t>
        </is>
      </c>
      <c r="H31" t="inlineStr">
        <is>
          <t>process LMZ</t>
        </is>
      </c>
      <c r="I31" t="inlineStr">
        <is>
          <t>0.1</t>
        </is>
      </c>
      <c r="J31" t="inlineStr">
        <is>
          <t>B1</t>
        </is>
      </c>
      <c r="K31" t="inlineStr">
        <is>
          <t>B1 team member</t>
        </is>
      </c>
      <c r="L31" t="inlineStr">
        <is>
          <t>-1</t>
        </is>
      </c>
      <c r="M31" t="inlineStr">
        <is>
          <t>-3</t>
        </is>
      </c>
      <c r="N31" t="inlineStr">
        <is>
          <t>0</t>
        </is>
      </c>
      <c r="O31" t="inlineStr">
        <is>
          <t>No Error</t>
        </is>
      </c>
      <c r="P31" t="inlineStr">
        <is>
          <t>1550</t>
        </is>
      </c>
      <c r="Q31" t="inlineStr">
        <is>
          <t>0.9967703667579957</t>
        </is>
      </c>
      <c r="R31" t="inlineStr">
        <is>
          <t>-9.213680948763646</t>
        </is>
      </c>
      <c r="S31" t="inlineStr">
        <is>
          <t>0.9999999999998684</t>
        </is>
      </c>
      <c r="T31" t="inlineStr">
        <is>
          <t>4.894235e-10</t>
        </is>
      </c>
      <c r="U31" t="inlineStr">
        <is>
          <t>0.004992432</t>
        </is>
      </c>
      <c r="V31">
        <f>HYPERLINK("C:/Users/junsu/Desktop/Project/results/png_files/Analysis_D08_(-1,-3)_DCM_LMZC_20190712_120136.png","show png")</f>
        <v/>
      </c>
    </row>
    <row r="32">
      <c r="A32" s="1" t="n">
        <v>30</v>
      </c>
      <c r="B32" t="inlineStr">
        <is>
          <t>P184640</t>
        </is>
      </c>
      <c r="C32" t="inlineStr">
        <is>
          <t>D08</t>
        </is>
      </c>
      <c r="D32" t="inlineStr">
        <is>
          <t>GORILLA5</t>
        </is>
      </c>
      <c r="E32" t="inlineStr">
        <is>
          <t>DCM_LMZC</t>
        </is>
      </c>
      <c r="F32" t="inlineStr">
        <is>
          <t>MZMCTE_LULAB_450_500</t>
        </is>
      </c>
      <c r="G32" t="inlineStr">
        <is>
          <t>20190712_121858</t>
        </is>
      </c>
      <c r="H32" t="inlineStr">
        <is>
          <t>process LMZ</t>
        </is>
      </c>
      <c r="I32" t="inlineStr">
        <is>
          <t>0.1</t>
        </is>
      </c>
      <c r="J32" t="inlineStr">
        <is>
          <t>B1</t>
        </is>
      </c>
      <c r="K32" t="inlineStr">
        <is>
          <t>B1 team member</t>
        </is>
      </c>
      <c r="L32" t="inlineStr">
        <is>
          <t>-1</t>
        </is>
      </c>
      <c r="M32" t="inlineStr">
        <is>
          <t>3</t>
        </is>
      </c>
      <c r="N32" t="inlineStr">
        <is>
          <t>0</t>
        </is>
      </c>
      <c r="O32" t="inlineStr">
        <is>
          <t>No Error</t>
        </is>
      </c>
      <c r="P32" t="inlineStr">
        <is>
          <t>1550</t>
        </is>
      </c>
      <c r="Q32" t="inlineStr">
        <is>
          <t>0.9965830706908794</t>
        </is>
      </c>
      <c r="R32" t="inlineStr">
        <is>
          <t>-9.861534733650439</t>
        </is>
      </c>
      <c r="S32" t="inlineStr">
        <is>
          <t>0.9999999999998848</t>
        </is>
      </c>
      <c r="T32" t="inlineStr">
        <is>
          <t>2.689357e-10</t>
        </is>
      </c>
      <c r="U32" t="inlineStr">
        <is>
          <t>0.005288172</t>
        </is>
      </c>
      <c r="V32">
        <f>HYPERLINK("C:/Users/junsu/Desktop/Project/results/png_files/Analysis_D08_(-1,3)_DCM_LMZC_20190712_121858.png","show png")</f>
        <v/>
      </c>
    </row>
    <row r="33">
      <c r="A33" s="1" t="n">
        <v>31</v>
      </c>
      <c r="B33" t="inlineStr">
        <is>
          <t>P184640</t>
        </is>
      </c>
      <c r="C33" t="inlineStr">
        <is>
          <t>D08</t>
        </is>
      </c>
      <c r="D33" t="inlineStr">
        <is>
          <t>GORILLA5</t>
        </is>
      </c>
      <c r="E33" t="inlineStr">
        <is>
          <t>DCM_LMZC</t>
        </is>
      </c>
      <c r="F33" t="inlineStr">
        <is>
          <t>MZMCTE_LULAB_450_500</t>
        </is>
      </c>
      <c r="G33" t="inlineStr">
        <is>
          <t>20190712_121019</t>
        </is>
      </c>
      <c r="H33" t="inlineStr">
        <is>
          <t>process LMZ</t>
        </is>
      </c>
      <c r="I33" t="inlineStr">
        <is>
          <t>0.1</t>
        </is>
      </c>
      <c r="J33" t="inlineStr">
        <is>
          <t>B1</t>
        </is>
      </c>
      <c r="K33" t="inlineStr">
        <is>
          <t>B1 team member</t>
        </is>
      </c>
      <c r="L33" t="inlineStr">
        <is>
          <t>-3</t>
        </is>
      </c>
      <c r="M33" t="inlineStr">
        <is>
          <t>-3</t>
        </is>
      </c>
      <c r="N33" t="inlineStr">
        <is>
          <t>1</t>
        </is>
      </c>
      <c r="O33" t="inlineStr">
        <is>
          <t>Rsq_Ref Error</t>
        </is>
      </c>
      <c r="P33" t="inlineStr">
        <is>
          <t>1550</t>
        </is>
      </c>
      <c r="Q33" t="inlineStr">
        <is>
          <t>0.995236864905618</t>
        </is>
      </c>
      <c r="R33" t="inlineStr">
        <is>
          <t>-8.68563055024164</t>
        </is>
      </c>
      <c r="S33" t="inlineStr">
        <is>
          <t>0.9999999999999711</t>
        </is>
      </c>
      <c r="T33" t="inlineStr">
        <is>
          <t>5.6015e-10</t>
        </is>
      </c>
      <c r="U33" t="inlineStr">
        <is>
          <t>0.004806489</t>
        </is>
      </c>
      <c r="V33">
        <f>HYPERLINK("C:/Users/junsu/Desktop/Project/results/png_files/Analysis_D08_(-3,-3)_DCM_LMZC_20190712_121019.png","show png")</f>
        <v/>
      </c>
    </row>
    <row r="34">
      <c r="A34" s="1" t="n">
        <v>32</v>
      </c>
      <c r="B34" t="inlineStr">
        <is>
          <t>P184640</t>
        </is>
      </c>
      <c r="C34" t="inlineStr">
        <is>
          <t>D08</t>
        </is>
      </c>
      <c r="D34" t="inlineStr">
        <is>
          <t>GORILLA5</t>
        </is>
      </c>
      <c r="E34" t="inlineStr">
        <is>
          <t>DCM_LMZC</t>
        </is>
      </c>
      <c r="F34" t="inlineStr">
        <is>
          <t>MZMCTE_LULAB_450_500</t>
        </is>
      </c>
      <c r="G34" t="inlineStr">
        <is>
          <t>20190712_120648</t>
        </is>
      </c>
      <c r="H34" t="inlineStr">
        <is>
          <t>process LMZ</t>
        </is>
      </c>
      <c r="I34" t="inlineStr">
        <is>
          <t>0.1</t>
        </is>
      </c>
      <c r="J34" t="inlineStr">
        <is>
          <t>B1</t>
        </is>
      </c>
      <c r="K34" t="inlineStr">
        <is>
          <t>B1 team member</t>
        </is>
      </c>
      <c r="L34" t="inlineStr">
        <is>
          <t>-3</t>
        </is>
      </c>
      <c r="M34" t="inlineStr">
        <is>
          <t>0</t>
        </is>
      </c>
      <c r="N34" t="inlineStr">
        <is>
          <t>0</t>
        </is>
      </c>
      <c r="O34" t="inlineStr">
        <is>
          <t>No Error</t>
        </is>
      </c>
      <c r="P34" t="inlineStr">
        <is>
          <t>1550</t>
        </is>
      </c>
      <c r="Q34" t="inlineStr">
        <is>
          <t>0.99674539691242</t>
        </is>
      </c>
      <c r="R34" t="inlineStr">
        <is>
          <t>-9.050265626127075</t>
        </is>
      </c>
      <c r="S34" t="inlineStr">
        <is>
          <t>0.9999999999999406</t>
        </is>
      </c>
      <c r="T34" t="inlineStr">
        <is>
          <t>2.785752e-10</t>
        </is>
      </c>
      <c r="U34" t="inlineStr">
        <is>
          <t>0.005238293</t>
        </is>
      </c>
      <c r="V34">
        <f>HYPERLINK("C:/Users/junsu/Desktop/Project/results/png_files/Analysis_D08_(-3,0)_DCM_LMZC_20190712_120648.png","show png")</f>
        <v/>
      </c>
    </row>
    <row r="35">
      <c r="A35" s="1" t="n">
        <v>33</v>
      </c>
      <c r="B35" t="inlineStr">
        <is>
          <t>P184640</t>
        </is>
      </c>
      <c r="C35" t="inlineStr">
        <is>
          <t>D08</t>
        </is>
      </c>
      <c r="D35" t="inlineStr">
        <is>
          <t>GORILLA5</t>
        </is>
      </c>
      <c r="E35" t="inlineStr">
        <is>
          <t>DCM_LMZC</t>
        </is>
      </c>
      <c r="F35" t="inlineStr">
        <is>
          <t>MZMCTE_LULAB_450_500</t>
        </is>
      </c>
      <c r="G35" t="inlineStr">
        <is>
          <t>20190712_122031</t>
        </is>
      </c>
      <c r="H35" t="inlineStr">
        <is>
          <t>process LMZ</t>
        </is>
      </c>
      <c r="I35" t="inlineStr">
        <is>
          <t>0.1</t>
        </is>
      </c>
      <c r="J35" t="inlineStr">
        <is>
          <t>B1</t>
        </is>
      </c>
      <c r="K35" t="inlineStr">
        <is>
          <t>B1 team member</t>
        </is>
      </c>
      <c r="L35" t="inlineStr">
        <is>
          <t>-3</t>
        </is>
      </c>
      <c r="M35" t="inlineStr">
        <is>
          <t>2</t>
        </is>
      </c>
      <c r="N35" t="inlineStr">
        <is>
          <t>1</t>
        </is>
      </c>
      <c r="O35" t="inlineStr">
        <is>
          <t>Rsq_Ref Error</t>
        </is>
      </c>
      <c r="P35" t="inlineStr">
        <is>
          <t>1550</t>
        </is>
      </c>
      <c r="Q35" t="inlineStr">
        <is>
          <t>0.9959696646072307</t>
        </is>
      </c>
      <c r="R35" t="inlineStr">
        <is>
          <t>-9.947949007274541</t>
        </is>
      </c>
      <c r="S35" t="inlineStr">
        <is>
          <t>0.9999999999999597</t>
        </is>
      </c>
      <c r="T35" t="inlineStr">
        <is>
          <t>1.991348e-09</t>
        </is>
      </c>
      <c r="U35" t="inlineStr">
        <is>
          <t>0.00534096</t>
        </is>
      </c>
      <c r="V35">
        <f>HYPERLINK("C:/Users/junsu/Desktop/Project/results/png_files/Analysis_D08_(-3,2)_DCM_LMZC_20190712_122031.png","show png")</f>
        <v/>
      </c>
    </row>
    <row r="36">
      <c r="A36" s="1" t="n">
        <v>34</v>
      </c>
      <c r="B36" t="inlineStr">
        <is>
          <t>P184640</t>
        </is>
      </c>
      <c r="C36" t="inlineStr">
        <is>
          <t>D08</t>
        </is>
      </c>
      <c r="D36" t="inlineStr">
        <is>
          <t>GORILLA5</t>
        </is>
      </c>
      <c r="E36" t="inlineStr">
        <is>
          <t>DCM_LMZC</t>
        </is>
      </c>
      <c r="F36" t="inlineStr">
        <is>
          <t>MZMCTE_LULAB_450_500</t>
        </is>
      </c>
      <c r="G36" t="inlineStr">
        <is>
          <t>20190712_120819</t>
        </is>
      </c>
      <c r="H36" t="inlineStr">
        <is>
          <t>process LMZ</t>
        </is>
      </c>
      <c r="I36" t="inlineStr">
        <is>
          <t>0.1</t>
        </is>
      </c>
      <c r="J36" t="inlineStr">
        <is>
          <t>B1</t>
        </is>
      </c>
      <c r="K36" t="inlineStr">
        <is>
          <t>B1 team member</t>
        </is>
      </c>
      <c r="L36" t="inlineStr">
        <is>
          <t>-4</t>
        </is>
      </c>
      <c r="M36" t="inlineStr">
        <is>
          <t>-1</t>
        </is>
      </c>
      <c r="N36" t="inlineStr">
        <is>
          <t>1</t>
        </is>
      </c>
      <c r="O36" t="inlineStr">
        <is>
          <t>Rsq_Ref Error</t>
        </is>
      </c>
      <c r="P36" t="inlineStr">
        <is>
          <t>1550</t>
        </is>
      </c>
      <c r="Q36" t="inlineStr">
        <is>
          <t>0.9949078512221591</t>
        </is>
      </c>
      <c r="R36" t="inlineStr">
        <is>
          <t>-8.988276488796929</t>
        </is>
      </c>
      <c r="S36" t="inlineStr">
        <is>
          <t>0.9999999999998769</t>
        </is>
      </c>
      <c r="T36" t="inlineStr">
        <is>
          <t>2.718284e-09</t>
        </is>
      </c>
      <c r="U36" t="inlineStr">
        <is>
          <t>0.005056953</t>
        </is>
      </c>
      <c r="V36">
        <f>HYPERLINK("C:/Users/junsu/Desktop/Project/results/png_files/Analysis_D08_(-4,-1)_DCM_LMZC_20190712_120819.png","show png")</f>
        <v/>
      </c>
    </row>
    <row r="37">
      <c r="A37" s="1" t="n">
        <v>35</v>
      </c>
      <c r="B37" t="inlineStr">
        <is>
          <t>P184640</t>
        </is>
      </c>
      <c r="C37" t="inlineStr">
        <is>
          <t>D08</t>
        </is>
      </c>
      <c r="D37" t="inlineStr">
        <is>
          <t>GORILLA5</t>
        </is>
      </c>
      <c r="E37" t="inlineStr">
        <is>
          <t>DCM_LMZC</t>
        </is>
      </c>
      <c r="F37" t="inlineStr">
        <is>
          <t>MZMCTE_LULAB_450_500</t>
        </is>
      </c>
      <c r="G37" t="inlineStr">
        <is>
          <t>20190712_121202</t>
        </is>
      </c>
      <c r="H37" t="inlineStr">
        <is>
          <t>process LMZ</t>
        </is>
      </c>
      <c r="I37" t="inlineStr">
        <is>
          <t>0.1</t>
        </is>
      </c>
      <c r="J37" t="inlineStr">
        <is>
          <t>B1</t>
        </is>
      </c>
      <c r="K37" t="inlineStr">
        <is>
          <t>B1 team member</t>
        </is>
      </c>
      <c r="L37" t="inlineStr">
        <is>
          <t>0</t>
        </is>
      </c>
      <c r="M37" t="inlineStr">
        <is>
          <t>-4</t>
        </is>
      </c>
      <c r="N37" t="inlineStr">
        <is>
          <t>1</t>
        </is>
      </c>
      <c r="O37" t="inlineStr">
        <is>
          <t>Rsq_Ref Error</t>
        </is>
      </c>
      <c r="P37" t="inlineStr">
        <is>
          <t>1550</t>
        </is>
      </c>
      <c r="Q37" t="inlineStr">
        <is>
          <t>0.9955333363029317</t>
        </is>
      </c>
      <c r="R37" t="inlineStr">
        <is>
          <t>-10.177454350325856</t>
        </is>
      </c>
      <c r="S37" t="inlineStr">
        <is>
          <t>1.0000000000000187</t>
        </is>
      </c>
      <c r="T37" t="inlineStr">
        <is>
          <t>2.07831e-09</t>
        </is>
      </c>
      <c r="U37" t="inlineStr">
        <is>
          <t>0.004971176</t>
        </is>
      </c>
      <c r="V37">
        <f>HYPERLINK("C:/Users/junsu/Desktop/Project/results/png_files/Analysis_D08_(0,-4)_DCM_LMZC_20190712_121202.png","show png")</f>
        <v/>
      </c>
    </row>
    <row r="38">
      <c r="A38" s="1" t="n">
        <v>36</v>
      </c>
      <c r="B38" t="inlineStr">
        <is>
          <t>P184640</t>
        </is>
      </c>
      <c r="C38" t="inlineStr">
        <is>
          <t>D08</t>
        </is>
      </c>
      <c r="D38" t="inlineStr">
        <is>
          <t>GORILLA5</t>
        </is>
      </c>
      <c r="E38" t="inlineStr">
        <is>
          <t>DCM_LMZC</t>
        </is>
      </c>
      <c r="F38" t="inlineStr">
        <is>
          <t>MZMCTE_LULAB_450_500</t>
        </is>
      </c>
      <c r="G38" t="inlineStr">
        <is>
          <t>20190712_115833</t>
        </is>
      </c>
      <c r="H38" t="inlineStr">
        <is>
          <t>process LMZ</t>
        </is>
      </c>
      <c r="I38" t="inlineStr">
        <is>
          <t>0.1</t>
        </is>
      </c>
      <c r="J38" t="inlineStr">
        <is>
          <t>B1</t>
        </is>
      </c>
      <c r="K38" t="inlineStr">
        <is>
          <t>B1 team member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No Error</t>
        </is>
      </c>
      <c r="P38" t="inlineStr">
        <is>
          <t>1550</t>
        </is>
      </c>
      <c r="Q38" t="inlineStr">
        <is>
          <t>0.9975699753321504</t>
        </is>
      </c>
      <c r="R38" t="inlineStr">
        <is>
          <t>-9.18358306058825</t>
        </is>
      </c>
      <c r="S38" t="inlineStr">
        <is>
          <t>0.9999999999999448</t>
        </is>
      </c>
      <c r="T38" t="inlineStr">
        <is>
          <t>5.754345e-12</t>
        </is>
      </c>
      <c r="U38" t="inlineStr">
        <is>
          <t>0.005455126</t>
        </is>
      </c>
      <c r="V38">
        <f>HYPERLINK("C:/Users/junsu/Desktop/Project/results/png_files/Analysis_D08_(0,0)_DCM_LMZC_20190712_115833.png","show png")</f>
        <v/>
      </c>
    </row>
    <row r="39">
      <c r="A39" s="1" t="n">
        <v>37</v>
      </c>
      <c r="B39" t="inlineStr">
        <is>
          <t>P184640</t>
        </is>
      </c>
      <c r="C39" t="inlineStr">
        <is>
          <t>D08</t>
        </is>
      </c>
      <c r="D39" t="inlineStr">
        <is>
          <t>GORILLA5</t>
        </is>
      </c>
      <c r="E39" t="inlineStr">
        <is>
          <t>DCM_LMZC</t>
        </is>
      </c>
      <c r="F39" t="inlineStr">
        <is>
          <t>MZMCTE_LULAB_450_500</t>
        </is>
      </c>
      <c r="G39" t="inlineStr">
        <is>
          <t>20190712_120501</t>
        </is>
      </c>
      <c r="H39" t="inlineStr">
        <is>
          <t>process LMZ</t>
        </is>
      </c>
      <c r="I39" t="inlineStr">
        <is>
          <t>0.1</t>
        </is>
      </c>
      <c r="J39" t="inlineStr">
        <is>
          <t>B1</t>
        </is>
      </c>
      <c r="K39" t="inlineStr">
        <is>
          <t>B1 team member</t>
        </is>
      </c>
      <c r="L39" t="inlineStr">
        <is>
          <t>0</t>
        </is>
      </c>
      <c r="M39" t="inlineStr">
        <is>
          <t>2</t>
        </is>
      </c>
      <c r="N39" t="inlineStr">
        <is>
          <t>1</t>
        </is>
      </c>
      <c r="O39" t="inlineStr">
        <is>
          <t>Rsq_Ref Error</t>
        </is>
      </c>
      <c r="P39" t="inlineStr">
        <is>
          <t>1550</t>
        </is>
      </c>
      <c r="Q39" t="inlineStr">
        <is>
          <t>0.9959496393413785</t>
        </is>
      </c>
      <c r="R39" t="inlineStr">
        <is>
          <t>-8.278760104532308</t>
        </is>
      </c>
      <c r="S39" t="inlineStr">
        <is>
          <t>0.9999999999999996</t>
        </is>
      </c>
      <c r="T39" t="inlineStr">
        <is>
          <t>7.961963e-11</t>
        </is>
      </c>
      <c r="U39" t="inlineStr">
        <is>
          <t>0.005282801</t>
        </is>
      </c>
      <c r="V39">
        <f>HYPERLINK("C:/Users/junsu/Desktop/Project/results/png_files/Analysis_D08_(0,2)_DCM_LMZC_20190712_120501.png","show png")</f>
        <v/>
      </c>
    </row>
    <row r="40">
      <c r="A40" s="1" t="n">
        <v>38</v>
      </c>
      <c r="B40" t="inlineStr">
        <is>
          <t>P184640</t>
        </is>
      </c>
      <c r="C40" t="inlineStr">
        <is>
          <t>D08</t>
        </is>
      </c>
      <c r="D40" t="inlineStr">
        <is>
          <t>GORILLA5</t>
        </is>
      </c>
      <c r="E40" t="inlineStr">
        <is>
          <t>DCM_LMZC</t>
        </is>
      </c>
      <c r="F40" t="inlineStr">
        <is>
          <t>MZMCTE_LULAB_450_500</t>
        </is>
      </c>
      <c r="G40" t="inlineStr">
        <is>
          <t>20190712_120318</t>
        </is>
      </c>
      <c r="H40" t="inlineStr">
        <is>
          <t>process LMZ</t>
        </is>
      </c>
      <c r="I40" t="inlineStr">
        <is>
          <t>0.1</t>
        </is>
      </c>
      <c r="J40" t="inlineStr">
        <is>
          <t>B1</t>
        </is>
      </c>
      <c r="K40" t="inlineStr">
        <is>
          <t>B1 team member</t>
        </is>
      </c>
      <c r="L40" t="inlineStr">
        <is>
          <t>2</t>
        </is>
      </c>
      <c r="M40" t="inlineStr">
        <is>
          <t>-1</t>
        </is>
      </c>
      <c r="N40" t="inlineStr">
        <is>
          <t>0</t>
        </is>
      </c>
      <c r="O40" t="inlineStr">
        <is>
          <t>No Error</t>
        </is>
      </c>
      <c r="P40" t="inlineStr">
        <is>
          <t>1550</t>
        </is>
      </c>
      <c r="Q40" t="inlineStr">
        <is>
          <t>0.9971853054194405</t>
        </is>
      </c>
      <c r="R40" t="inlineStr">
        <is>
          <t>-9.075250786039327</t>
        </is>
      </c>
      <c r="S40" t="inlineStr">
        <is>
          <t>0.9999999999999566</t>
        </is>
      </c>
      <c r="T40" t="inlineStr">
        <is>
          <t>4.573714e-11</t>
        </is>
      </c>
      <c r="U40" t="inlineStr">
        <is>
          <t>0.00488411</t>
        </is>
      </c>
      <c r="V40">
        <f>HYPERLINK("C:/Users/junsu/Desktop/Project/results/png_files/Analysis_D08_(2,-1)_DCM_LMZC_20190712_120318.png","show png")</f>
        <v/>
      </c>
    </row>
    <row r="41">
      <c r="A41" s="1" t="n">
        <v>39</v>
      </c>
      <c r="B41" t="inlineStr">
        <is>
          <t>P184640</t>
        </is>
      </c>
      <c r="C41" t="inlineStr">
        <is>
          <t>D08</t>
        </is>
      </c>
      <c r="D41" t="inlineStr">
        <is>
          <t>GORILLA5</t>
        </is>
      </c>
      <c r="E41" t="inlineStr">
        <is>
          <t>DCM_LMZC</t>
        </is>
      </c>
      <c r="F41" t="inlineStr">
        <is>
          <t>MZMCTE_LULAB_450_500</t>
        </is>
      </c>
      <c r="G41" t="inlineStr">
        <is>
          <t>20190712_121352</t>
        </is>
      </c>
      <c r="H41" t="inlineStr">
        <is>
          <t>process LMZ</t>
        </is>
      </c>
      <c r="I41" t="inlineStr">
        <is>
          <t>0.1</t>
        </is>
      </c>
      <c r="J41" t="inlineStr">
        <is>
          <t>B1</t>
        </is>
      </c>
      <c r="K41" t="inlineStr">
        <is>
          <t>B1 team member</t>
        </is>
      </c>
      <c r="L41" t="inlineStr">
        <is>
          <t>2</t>
        </is>
      </c>
      <c r="M41" t="inlineStr">
        <is>
          <t>-3</t>
        </is>
      </c>
      <c r="N41" t="inlineStr">
        <is>
          <t>0</t>
        </is>
      </c>
      <c r="O41" t="inlineStr">
        <is>
          <t>No Error</t>
        </is>
      </c>
      <c r="P41" t="inlineStr">
        <is>
          <t>1550</t>
        </is>
      </c>
      <c r="Q41" t="inlineStr">
        <is>
          <t>0.9972310483379748</t>
        </is>
      </c>
      <c r="R41" t="inlineStr">
        <is>
          <t>-10.45963629309971</t>
        </is>
      </c>
      <c r="S41" t="inlineStr">
        <is>
          <t>0.9999999999999385</t>
        </is>
      </c>
      <c r="T41" t="inlineStr">
        <is>
          <t>1.951419e-09</t>
        </is>
      </c>
      <c r="U41" t="inlineStr">
        <is>
          <t>0.00500029</t>
        </is>
      </c>
      <c r="V41">
        <f>HYPERLINK("C:/Users/junsu/Desktop/Project/results/png_files/Analysis_D08_(2,-3)_DCM_LMZC_20190712_121352.png","show png")</f>
        <v/>
      </c>
    </row>
    <row r="42">
      <c r="A42" s="1" t="n">
        <v>40</v>
      </c>
      <c r="B42" t="inlineStr">
        <is>
          <t>P184640</t>
        </is>
      </c>
      <c r="C42" t="inlineStr">
        <is>
          <t>D08</t>
        </is>
      </c>
      <c r="D42" t="inlineStr">
        <is>
          <t>GORILLA5</t>
        </is>
      </c>
      <c r="E42" t="inlineStr">
        <is>
          <t>DCM_LMZC</t>
        </is>
      </c>
      <c r="F42" t="inlineStr">
        <is>
          <t>MZMCTE_LULAB_450_500</t>
        </is>
      </c>
      <c r="G42" t="inlineStr">
        <is>
          <t>20190712_121716</t>
        </is>
      </c>
      <c r="H42" t="inlineStr">
        <is>
          <t>process LMZ</t>
        </is>
      </c>
      <c r="I42" t="inlineStr">
        <is>
          <t>0.1</t>
        </is>
      </c>
      <c r="J42" t="inlineStr">
        <is>
          <t>B1</t>
        </is>
      </c>
      <c r="K42" t="inlineStr">
        <is>
          <t>B1 team member</t>
        </is>
      </c>
      <c r="L42" t="inlineStr">
        <is>
          <t>2</t>
        </is>
      </c>
      <c r="M42" t="inlineStr">
        <is>
          <t>2</t>
        </is>
      </c>
      <c r="N42" t="inlineStr">
        <is>
          <t>0</t>
        </is>
      </c>
      <c r="O42" t="inlineStr">
        <is>
          <t>No Error</t>
        </is>
      </c>
      <c r="P42" t="inlineStr">
        <is>
          <t>1550</t>
        </is>
      </c>
      <c r="Q42" t="inlineStr">
        <is>
          <t>0.997286192906597</t>
        </is>
      </c>
      <c r="R42" t="inlineStr">
        <is>
          <t>-9.465441021890829</t>
        </is>
      </c>
      <c r="S42" t="inlineStr">
        <is>
          <t>0.9999999999999256</t>
        </is>
      </c>
      <c r="T42" t="inlineStr">
        <is>
          <t>3.995418e-10</t>
        </is>
      </c>
      <c r="U42" t="inlineStr">
        <is>
          <t>0.005182757</t>
        </is>
      </c>
      <c r="V42">
        <f>HYPERLINK("C:/Users/junsu/Desktop/Project/results/png_files/Analysis_D08_(2,2)_DCM_LMZC_20190712_121716.png","show png")</f>
        <v/>
      </c>
    </row>
    <row r="43">
      <c r="A43" s="1" t="n">
        <v>41</v>
      </c>
      <c r="B43" t="inlineStr">
        <is>
          <t>P184640</t>
        </is>
      </c>
      <c r="C43" t="inlineStr">
        <is>
          <t>D08</t>
        </is>
      </c>
      <c r="D43" t="inlineStr">
        <is>
          <t>GORILLA5</t>
        </is>
      </c>
      <c r="E43" t="inlineStr">
        <is>
          <t>DCM_LMZC</t>
        </is>
      </c>
      <c r="F43" t="inlineStr">
        <is>
          <t>MZMCTE_LULAB_450_500</t>
        </is>
      </c>
      <c r="G43" t="inlineStr">
        <is>
          <t>20190712_121533</t>
        </is>
      </c>
      <c r="H43" t="inlineStr">
        <is>
          <t>process LMZ</t>
        </is>
      </c>
      <c r="I43" t="inlineStr">
        <is>
          <t>0.1</t>
        </is>
      </c>
      <c r="J43" t="inlineStr">
        <is>
          <t>B1</t>
        </is>
      </c>
      <c r="K43" t="inlineStr">
        <is>
          <t>B1 team member</t>
        </is>
      </c>
      <c r="L43" t="inlineStr">
        <is>
          <t>3</t>
        </is>
      </c>
      <c r="M43" t="inlineStr">
        <is>
          <t>0</t>
        </is>
      </c>
      <c r="N43" t="inlineStr">
        <is>
          <t>0</t>
        </is>
      </c>
      <c r="O43" t="inlineStr">
        <is>
          <t>No Error</t>
        </is>
      </c>
      <c r="P43" t="inlineStr">
        <is>
          <t>1550</t>
        </is>
      </c>
      <c r="Q43" t="inlineStr">
        <is>
          <t>0.9970642622632563</t>
        </is>
      </c>
      <c r="R43" t="inlineStr">
        <is>
          <t>-9.657217317337915</t>
        </is>
      </c>
      <c r="S43" t="inlineStr">
        <is>
          <t>0.9999999999999962</t>
        </is>
      </c>
      <c r="T43" t="inlineStr">
        <is>
          <t>8.534919e-10</t>
        </is>
      </c>
      <c r="U43" t="inlineStr">
        <is>
          <t>0.005047702</t>
        </is>
      </c>
      <c r="V43">
        <f>HYPERLINK("C:/Users/junsu/Desktop/Project/results/png_files/Analysis_D08_(3,0)_DCM_LMZC_20190712_121533.png","show png")</f>
        <v/>
      </c>
    </row>
    <row r="44">
      <c r="A44" s="1" t="n">
        <v>42</v>
      </c>
      <c r="B44" t="inlineStr">
        <is>
          <t>P184640</t>
        </is>
      </c>
      <c r="C44" t="inlineStr">
        <is>
          <t>D23</t>
        </is>
      </c>
      <c r="D44" t="inlineStr">
        <is>
          <t>GORILLA5</t>
        </is>
      </c>
      <c r="E44" t="inlineStr">
        <is>
          <t>DCM_LMZO</t>
        </is>
      </c>
      <c r="F44" t="inlineStr">
        <is>
          <t>MZMOTE_LULAB_380_500</t>
        </is>
      </c>
      <c r="G44" t="inlineStr">
        <is>
          <t>20190531_081842</t>
        </is>
      </c>
      <c r="H44" t="inlineStr">
        <is>
          <t>process LMZ</t>
        </is>
      </c>
      <c r="I44" t="inlineStr">
        <is>
          <t>0.1</t>
        </is>
      </c>
      <c r="J44" t="inlineStr">
        <is>
          <t>B1</t>
        </is>
      </c>
      <c r="K44" t="inlineStr">
        <is>
          <t>B1 team member</t>
        </is>
      </c>
      <c r="L44" t="inlineStr">
        <is>
          <t>-1</t>
        </is>
      </c>
      <c r="M44" t="inlineStr">
        <is>
          <t>-1</t>
        </is>
      </c>
      <c r="N44" t="inlineStr">
        <is>
          <t>2</t>
        </is>
      </c>
      <c r="O44" t="inlineStr">
        <is>
          <t>IV-fitting</t>
        </is>
      </c>
      <c r="P44" t="inlineStr">
        <is>
          <t>1310</t>
        </is>
      </c>
      <c r="Q44" t="inlineStr">
        <is>
          <t>0.9980813853342382</t>
        </is>
      </c>
      <c r="R44" t="inlineStr">
        <is>
          <t>-5.525899887084961</t>
        </is>
      </c>
      <c r="S44" t="inlineStr">
        <is>
          <t>0.9999999959981302</t>
        </is>
      </c>
      <c r="T44" t="inlineStr">
        <is>
          <t>1.208074e-10</t>
        </is>
      </c>
      <c r="U44" t="inlineStr">
        <is>
          <t>1.34298e-10</t>
        </is>
      </c>
      <c r="V44">
        <f>HYPERLINK("C:/Users/junsu/Desktop/Project/results/png_files/Analysis_D23_(-1,-1)_DCM_LMZO_20190531_081842.png","show png")</f>
        <v/>
      </c>
    </row>
    <row r="45">
      <c r="A45" s="1" t="n">
        <v>43</v>
      </c>
      <c r="B45" t="inlineStr">
        <is>
          <t>P184640</t>
        </is>
      </c>
      <c r="C45" t="inlineStr">
        <is>
          <t>D23</t>
        </is>
      </c>
      <c r="D45" t="inlineStr">
        <is>
          <t>GORILLA5</t>
        </is>
      </c>
      <c r="E45" t="inlineStr">
        <is>
          <t>DCM_LMZO</t>
        </is>
      </c>
      <c r="F45" t="inlineStr">
        <is>
          <t>MZMOTE_LULAB_380_500</t>
        </is>
      </c>
      <c r="G45" t="inlineStr">
        <is>
          <t>20190531_085236</t>
        </is>
      </c>
      <c r="H45" t="inlineStr">
        <is>
          <t>process LMZ</t>
        </is>
      </c>
      <c r="I45" t="inlineStr">
        <is>
          <t>0.1</t>
        </is>
      </c>
      <c r="J45" t="inlineStr">
        <is>
          <t>B1</t>
        </is>
      </c>
      <c r="K45" t="inlineStr">
        <is>
          <t>B1 team member</t>
        </is>
      </c>
      <c r="L45" t="inlineStr">
        <is>
          <t>-1</t>
        </is>
      </c>
      <c r="M45" t="inlineStr">
        <is>
          <t>-3</t>
        </is>
      </c>
      <c r="N45" t="inlineStr">
        <is>
          <t>2</t>
        </is>
      </c>
      <c r="O45" t="inlineStr">
        <is>
          <t>IV-fitting</t>
        </is>
      </c>
      <c r="P45" t="inlineStr">
        <is>
          <t>1310</t>
        </is>
      </c>
      <c r="Q45" t="inlineStr">
        <is>
          <t>0.999188728106965</t>
        </is>
      </c>
      <c r="R45" t="inlineStr">
        <is>
          <t>-5.481581211090088</t>
        </is>
      </c>
      <c r="S45" t="inlineStr">
        <is>
          <t>0.9999999910745323</t>
        </is>
      </c>
      <c r="T45" t="inlineStr">
        <is>
          <t>1.187963e-10</t>
        </is>
      </c>
      <c r="U45" t="inlineStr">
        <is>
          <t>1.255417e-10</t>
        </is>
      </c>
      <c r="V45">
        <f>HYPERLINK("C:/Users/junsu/Desktop/Project/results/png_files/Analysis_D23_(-1,-3)_DCM_LMZO_20190531_085236.png","show png")</f>
        <v/>
      </c>
    </row>
    <row r="46">
      <c r="A46" s="1" t="n">
        <v>44</v>
      </c>
      <c r="B46" t="inlineStr">
        <is>
          <t>P184640</t>
        </is>
      </c>
      <c r="C46" t="inlineStr">
        <is>
          <t>D23</t>
        </is>
      </c>
      <c r="D46" t="inlineStr">
        <is>
          <t>GORILLA5</t>
        </is>
      </c>
      <c r="E46" t="inlineStr">
        <is>
          <t>DCM_LMZO</t>
        </is>
      </c>
      <c r="F46" t="inlineStr">
        <is>
          <t>MZMOTE_LULAB_380_500</t>
        </is>
      </c>
      <c r="G46" t="inlineStr">
        <is>
          <t>20190531_143054</t>
        </is>
      </c>
      <c r="H46" t="inlineStr">
        <is>
          <t>process LMZ</t>
        </is>
      </c>
      <c r="I46" t="inlineStr">
        <is>
          <t>0.1</t>
        </is>
      </c>
      <c r="J46" t="inlineStr">
        <is>
          <t>B1</t>
        </is>
      </c>
      <c r="K46" t="inlineStr">
        <is>
          <t>B1 team member</t>
        </is>
      </c>
      <c r="L46" t="inlineStr">
        <is>
          <t>-1</t>
        </is>
      </c>
      <c r="M46" t="inlineStr">
        <is>
          <t>3</t>
        </is>
      </c>
      <c r="N46" t="inlineStr">
        <is>
          <t>2</t>
        </is>
      </c>
      <c r="O46" t="inlineStr">
        <is>
          <t>IV-fitting</t>
        </is>
      </c>
      <c r="P46" t="inlineStr">
        <is>
          <t>1310</t>
        </is>
      </c>
      <c r="Q46" t="inlineStr">
        <is>
          <t>0.9989002398058106</t>
        </is>
      </c>
      <c r="R46" t="inlineStr">
        <is>
          <t>-6.062084674835205</t>
        </is>
      </c>
      <c r="S46" t="inlineStr">
        <is>
          <t>0.999999992832056</t>
        </is>
      </c>
      <c r="T46" t="inlineStr">
        <is>
          <t>1.212264e-10</t>
        </is>
      </c>
      <c r="U46" t="inlineStr">
        <is>
          <t>1.348007e-10</t>
        </is>
      </c>
      <c r="V46">
        <f>HYPERLINK("C:/Users/junsu/Desktop/Project/results/png_files/Analysis_D23_(-1,3)_DCM_LMZO_20190531_143054.png","show png")</f>
        <v/>
      </c>
    </row>
    <row r="47">
      <c r="A47" s="1" t="n">
        <v>45</v>
      </c>
      <c r="B47" t="inlineStr">
        <is>
          <t>P184640</t>
        </is>
      </c>
      <c r="C47" t="inlineStr">
        <is>
          <t>D23</t>
        </is>
      </c>
      <c r="D47" t="inlineStr">
        <is>
          <t>GORILLA5</t>
        </is>
      </c>
      <c r="E47" t="inlineStr">
        <is>
          <t>DCM_LMZO</t>
        </is>
      </c>
      <c r="F47" t="inlineStr">
        <is>
          <t>MZMOTE_LULAB_380_500</t>
        </is>
      </c>
      <c r="G47" t="inlineStr">
        <is>
          <t>20190531_114141</t>
        </is>
      </c>
      <c r="H47" t="inlineStr">
        <is>
          <t>process LMZ</t>
        </is>
      </c>
      <c r="I47" t="inlineStr">
        <is>
          <t>0.1</t>
        </is>
      </c>
      <c r="J47" t="inlineStr">
        <is>
          <t>B1</t>
        </is>
      </c>
      <c r="K47" t="inlineStr">
        <is>
          <t>B1 team member</t>
        </is>
      </c>
      <c r="L47" t="inlineStr">
        <is>
          <t>-3</t>
        </is>
      </c>
      <c r="M47" t="inlineStr">
        <is>
          <t>-3</t>
        </is>
      </c>
      <c r="N47" t="inlineStr">
        <is>
          <t>2</t>
        </is>
      </c>
      <c r="O47" t="inlineStr">
        <is>
          <t>IV-fitting</t>
        </is>
      </c>
      <c r="P47" t="inlineStr">
        <is>
          <t>1310</t>
        </is>
      </c>
      <c r="Q47" t="inlineStr">
        <is>
          <t>0.9988192157577361</t>
        </is>
      </c>
      <c r="R47" t="inlineStr">
        <is>
          <t>-6.239155292510986</t>
        </is>
      </c>
      <c r="S47" t="inlineStr">
        <is>
          <t>0.9999999984406845</t>
        </is>
      </c>
      <c r="T47" t="inlineStr">
        <is>
          <t>1.176231e-10</t>
        </is>
      </c>
      <c r="U47" t="inlineStr">
        <is>
          <t>1.280554e-10</t>
        </is>
      </c>
      <c r="V47">
        <f>HYPERLINK("C:/Users/junsu/Desktop/Project/results/png_files/Analysis_D23_(-3,-3)_DCM_LMZO_20190531_114141.png","show png")</f>
        <v/>
      </c>
    </row>
    <row r="48">
      <c r="A48" s="1" t="n">
        <v>46</v>
      </c>
      <c r="B48" t="inlineStr">
        <is>
          <t>P184640</t>
        </is>
      </c>
      <c r="C48" t="inlineStr">
        <is>
          <t>D23</t>
        </is>
      </c>
      <c r="D48" t="inlineStr">
        <is>
          <t>GORILLA5</t>
        </is>
      </c>
      <c r="E48" t="inlineStr">
        <is>
          <t>DCM_LMZO</t>
        </is>
      </c>
      <c r="F48" t="inlineStr">
        <is>
          <t>MZMOTE_LULAB_380_500</t>
        </is>
      </c>
      <c r="G48" t="inlineStr">
        <is>
          <t>20190531_103403</t>
        </is>
      </c>
      <c r="H48" t="inlineStr">
        <is>
          <t>process LMZ</t>
        </is>
      </c>
      <c r="I48" t="inlineStr">
        <is>
          <t>0.1</t>
        </is>
      </c>
      <c r="J48" t="inlineStr">
        <is>
          <t>B1</t>
        </is>
      </c>
      <c r="K48" t="inlineStr">
        <is>
          <t>B1 team member</t>
        </is>
      </c>
      <c r="L48" t="inlineStr">
        <is>
          <t>-3</t>
        </is>
      </c>
      <c r="M48" t="inlineStr">
        <is>
          <t>0</t>
        </is>
      </c>
      <c r="N48" t="inlineStr">
        <is>
          <t>2</t>
        </is>
      </c>
      <c r="O48" t="inlineStr">
        <is>
          <t>IV-fitting</t>
        </is>
      </c>
      <c r="P48" t="inlineStr">
        <is>
          <t>1310</t>
        </is>
      </c>
      <c r="Q48" t="inlineStr">
        <is>
          <t>0.9993618338700062</t>
        </is>
      </c>
      <c r="R48" t="inlineStr">
        <is>
          <t>-5.252536296844482</t>
        </is>
      </c>
      <c r="S48" t="inlineStr">
        <is>
          <t>0.9999999986491779</t>
        </is>
      </c>
      <c r="T48" t="inlineStr">
        <is>
          <t>1.207655e-10</t>
        </is>
      </c>
      <c r="U48" t="inlineStr">
        <is>
          <t>1.306949e-10</t>
        </is>
      </c>
      <c r="V48">
        <f>HYPERLINK("C:/Users/junsu/Desktop/Project/results/png_files/Analysis_D23_(-3,0)_DCM_LMZO_20190531_103403.png","show png")</f>
        <v/>
      </c>
    </row>
    <row r="49">
      <c r="A49" s="1" t="n">
        <v>47</v>
      </c>
      <c r="B49" t="inlineStr">
        <is>
          <t>P184640</t>
        </is>
      </c>
      <c r="C49" t="inlineStr">
        <is>
          <t>D23</t>
        </is>
      </c>
      <c r="D49" t="inlineStr">
        <is>
          <t>GORILLA5</t>
        </is>
      </c>
      <c r="E49" t="inlineStr">
        <is>
          <t>DCM_LMZO</t>
        </is>
      </c>
      <c r="F49" t="inlineStr">
        <is>
          <t>MZMOTE_LULAB_380_500</t>
        </is>
      </c>
      <c r="G49" t="inlineStr">
        <is>
          <t>20190531_150441</t>
        </is>
      </c>
      <c r="H49" t="inlineStr">
        <is>
          <t>process LMZ</t>
        </is>
      </c>
      <c r="I49" t="inlineStr">
        <is>
          <t>0.1</t>
        </is>
      </c>
      <c r="J49" t="inlineStr">
        <is>
          <t>B1</t>
        </is>
      </c>
      <c r="K49" t="inlineStr">
        <is>
          <t>B1 team member</t>
        </is>
      </c>
      <c r="L49" t="inlineStr">
        <is>
          <t>-3</t>
        </is>
      </c>
      <c r="M49" t="inlineStr">
        <is>
          <t>2</t>
        </is>
      </c>
      <c r="N49" t="inlineStr">
        <is>
          <t>2</t>
        </is>
      </c>
      <c r="O49" t="inlineStr">
        <is>
          <t>IV-fitting</t>
        </is>
      </c>
      <c r="P49" t="inlineStr">
        <is>
          <t>1310</t>
        </is>
      </c>
      <c r="Q49" t="inlineStr">
        <is>
          <t>0.9992178982060862</t>
        </is>
      </c>
      <c r="R49" t="inlineStr">
        <is>
          <t>-6.307421684265137</t>
        </is>
      </c>
      <c r="S49" t="inlineStr">
        <is>
          <t>1.0000000024249205</t>
        </is>
      </c>
      <c r="T49" t="inlineStr">
        <is>
          <t>1.206398e-10</t>
        </is>
      </c>
      <c r="U49" t="inlineStr">
        <is>
          <t>1.288096e-10</t>
        </is>
      </c>
      <c r="V49">
        <f>HYPERLINK("C:/Users/junsu/Desktop/Project/results/png_files/Analysis_D23_(-3,2)_DCM_LMZO_20190531_150441.png","show png")</f>
        <v/>
      </c>
    </row>
    <row r="50">
      <c r="A50" s="1" t="n">
        <v>48</v>
      </c>
      <c r="B50" t="inlineStr">
        <is>
          <t>P184640</t>
        </is>
      </c>
      <c r="C50" t="inlineStr">
        <is>
          <t>D23</t>
        </is>
      </c>
      <c r="D50" t="inlineStr">
        <is>
          <t>GORILLA5</t>
        </is>
      </c>
      <c r="E50" t="inlineStr">
        <is>
          <t>DCM_LMZO</t>
        </is>
      </c>
      <c r="F50" t="inlineStr">
        <is>
          <t>MZMOTE_LULAB_380_500</t>
        </is>
      </c>
      <c r="G50" t="inlineStr">
        <is>
          <t>20190531_110751</t>
        </is>
      </c>
      <c r="H50" t="inlineStr">
        <is>
          <t>process LMZ</t>
        </is>
      </c>
      <c r="I50" t="inlineStr">
        <is>
          <t>0.1</t>
        </is>
      </c>
      <c r="J50" t="inlineStr">
        <is>
          <t>B1</t>
        </is>
      </c>
      <c r="K50" t="inlineStr">
        <is>
          <t>B1 team member</t>
        </is>
      </c>
      <c r="L50" t="inlineStr">
        <is>
          <t>-4</t>
        </is>
      </c>
      <c r="M50" t="inlineStr">
        <is>
          <t>-1</t>
        </is>
      </c>
      <c r="N50" t="inlineStr">
        <is>
          <t>2</t>
        </is>
      </c>
      <c r="O50" t="inlineStr">
        <is>
          <t>IV-fitting</t>
        </is>
      </c>
      <c r="P50" t="inlineStr">
        <is>
          <t>1310</t>
        </is>
      </c>
      <c r="Q50" t="inlineStr">
        <is>
          <t>0.9986284730007271</t>
        </is>
      </c>
      <c r="R50" t="inlineStr">
        <is>
          <t>-6.560473442077637</t>
        </is>
      </c>
      <c r="S50" t="inlineStr">
        <is>
          <t>1.0000000099021442</t>
        </is>
      </c>
      <c r="T50" t="inlineStr">
        <is>
          <t>1.177069e-10</t>
        </is>
      </c>
      <c r="U50" t="inlineStr">
        <is>
          <t>1.276365e-10</t>
        </is>
      </c>
      <c r="V50">
        <f>HYPERLINK("C:/Users/junsu/Desktop/Project/results/png_files/Analysis_D23_(-4,-1)_DCM_LMZO_20190531_110751.png","show png")</f>
        <v/>
      </c>
    </row>
    <row r="51">
      <c r="A51" s="1" t="n">
        <v>49</v>
      </c>
      <c r="B51" t="inlineStr">
        <is>
          <t>P184640</t>
        </is>
      </c>
      <c r="C51" t="inlineStr">
        <is>
          <t>D23</t>
        </is>
      </c>
      <c r="D51" t="inlineStr">
        <is>
          <t>GORILLA5</t>
        </is>
      </c>
      <c r="E51" t="inlineStr">
        <is>
          <t>DCM_LMZO</t>
        </is>
      </c>
      <c r="F51" t="inlineStr">
        <is>
          <t>MZMOTE_LULAB_380_500</t>
        </is>
      </c>
      <c r="G51" t="inlineStr">
        <is>
          <t>20190531_121531</t>
        </is>
      </c>
      <c r="H51" t="inlineStr">
        <is>
          <t>process LMZ</t>
        </is>
      </c>
      <c r="I51" t="inlineStr">
        <is>
          <t>0.1</t>
        </is>
      </c>
      <c r="J51" t="inlineStr">
        <is>
          <t>B1</t>
        </is>
      </c>
      <c r="K51" t="inlineStr">
        <is>
          <t>B1 team member</t>
        </is>
      </c>
      <c r="L51" t="inlineStr">
        <is>
          <t>0</t>
        </is>
      </c>
      <c r="M51" t="inlineStr">
        <is>
          <t>-4</t>
        </is>
      </c>
      <c r="N51" t="inlineStr">
        <is>
          <t>2</t>
        </is>
      </c>
      <c r="O51" t="inlineStr">
        <is>
          <t>IV-fitting</t>
        </is>
      </c>
      <c r="P51" t="inlineStr">
        <is>
          <t>1310</t>
        </is>
      </c>
      <c r="Q51" t="inlineStr">
        <is>
          <t>0.9991418184130391</t>
        </is>
      </c>
      <c r="R51" t="inlineStr">
        <is>
          <t>-6.075681686401367</t>
        </is>
      </c>
      <c r="S51" t="inlineStr">
        <is>
          <t>0.9999999944502416</t>
        </is>
      </c>
      <c r="T51" t="inlineStr">
        <is>
          <t>1.202628e-10</t>
        </is>
      </c>
      <c r="U51" t="inlineStr">
        <is>
          <t>1.28223e-10</t>
        </is>
      </c>
      <c r="V51">
        <f>HYPERLINK("C:/Users/junsu/Desktop/Project/results/png_files/Analysis_D23_(0,-4)_DCM_LMZO_20190531_121531.png","show png")</f>
        <v/>
      </c>
    </row>
    <row r="52">
      <c r="A52" s="1" t="n">
        <v>50</v>
      </c>
      <c r="B52" t="inlineStr">
        <is>
          <t>P184640</t>
        </is>
      </c>
      <c r="C52" t="inlineStr">
        <is>
          <t>D23</t>
        </is>
      </c>
      <c r="D52" t="inlineStr">
        <is>
          <t>GORILLA5</t>
        </is>
      </c>
      <c r="E52" t="inlineStr">
        <is>
          <t>DCM_LMZO</t>
        </is>
      </c>
      <c r="F52" t="inlineStr">
        <is>
          <t>MZMOTE_LULAB_380_500</t>
        </is>
      </c>
      <c r="G52" t="inlineStr">
        <is>
          <t>20190531_074448</t>
        </is>
      </c>
      <c r="H52" t="inlineStr">
        <is>
          <t>process LMZ</t>
        </is>
      </c>
      <c r="I52" t="inlineStr">
        <is>
          <t>0.1</t>
        </is>
      </c>
      <c r="J52" t="inlineStr">
        <is>
          <t>B1</t>
        </is>
      </c>
      <c r="K52" t="inlineStr">
        <is>
          <t>B1 team member</t>
        </is>
      </c>
      <c r="L52" t="inlineStr">
        <is>
          <t>0</t>
        </is>
      </c>
      <c r="M52" t="inlineStr">
        <is>
          <t>0</t>
        </is>
      </c>
      <c r="N52" t="inlineStr">
        <is>
          <t>2</t>
        </is>
      </c>
      <c r="O52" t="inlineStr">
        <is>
          <t>IV-fitting</t>
        </is>
      </c>
      <c r="P52" t="inlineStr">
        <is>
          <t>1310</t>
        </is>
      </c>
      <c r="Q52" t="inlineStr">
        <is>
          <t>0.9977363942776535</t>
        </is>
      </c>
      <c r="R52" t="inlineStr">
        <is>
          <t>-5.880475044250488</t>
        </is>
      </c>
      <c r="S52" t="inlineStr">
        <is>
          <t>0.9999999830224898</t>
        </is>
      </c>
      <c r="T52" t="inlineStr">
        <is>
          <t>1.195505e-10</t>
        </is>
      </c>
      <c r="U52" t="inlineStr">
        <is>
          <t>1.27008e-10</t>
        </is>
      </c>
      <c r="V52">
        <f>HYPERLINK("C:/Users/junsu/Desktop/Project/results/png_files/Analysis_D23_(0,0)_DCM_LMZO_20190531_074448.png","show png")</f>
        <v/>
      </c>
    </row>
    <row r="53">
      <c r="A53" s="1" t="n">
        <v>51</v>
      </c>
      <c r="B53" t="inlineStr">
        <is>
          <t>P184640</t>
        </is>
      </c>
      <c r="C53" t="inlineStr">
        <is>
          <t>D23</t>
        </is>
      </c>
      <c r="D53" t="inlineStr">
        <is>
          <t>GORILLA5</t>
        </is>
      </c>
      <c r="E53" t="inlineStr">
        <is>
          <t>DCM_LMZO</t>
        </is>
      </c>
      <c r="F53" t="inlineStr">
        <is>
          <t>MZMOTE_LULAB_380_500</t>
        </is>
      </c>
      <c r="G53" t="inlineStr">
        <is>
          <t>20190531_100015</t>
        </is>
      </c>
      <c r="H53" t="inlineStr">
        <is>
          <t>process LMZ</t>
        </is>
      </c>
      <c r="I53" t="inlineStr">
        <is>
          <t>0.1</t>
        </is>
      </c>
      <c r="J53" t="inlineStr">
        <is>
          <t>B1</t>
        </is>
      </c>
      <c r="K53" t="inlineStr">
        <is>
          <t>B1 team member</t>
        </is>
      </c>
      <c r="L53" t="inlineStr">
        <is>
          <t>0</t>
        </is>
      </c>
      <c r="M53" t="inlineStr">
        <is>
          <t>2</t>
        </is>
      </c>
      <c r="N53" t="inlineStr">
        <is>
          <t>2</t>
        </is>
      </c>
      <c r="O53" t="inlineStr">
        <is>
          <t>IV-fitting</t>
        </is>
      </c>
      <c r="P53" t="inlineStr">
        <is>
          <t>1310</t>
        </is>
      </c>
      <c r="Q53" t="inlineStr">
        <is>
          <t>0.9987557876353855</t>
        </is>
      </c>
      <c r="R53" t="inlineStr">
        <is>
          <t>-5.243660926818848</t>
        </is>
      </c>
      <c r="S53" t="inlineStr">
        <is>
          <t>0.999999985262738</t>
        </is>
      </c>
      <c r="T53" t="inlineStr">
        <is>
          <t>1.202209e-10</t>
        </is>
      </c>
      <c r="U53" t="inlineStr">
        <is>
          <t>1.329992e-10</t>
        </is>
      </c>
      <c r="V53">
        <f>HYPERLINK("C:/Users/junsu/Desktop/Project/results/png_files/Analysis_D23_(0,2)_DCM_LMZO_20190531_100015.png","show png")</f>
        <v/>
      </c>
    </row>
    <row r="54">
      <c r="A54" s="1" t="n">
        <v>52</v>
      </c>
      <c r="B54" t="inlineStr">
        <is>
          <t>P184640</t>
        </is>
      </c>
      <c r="C54" t="inlineStr">
        <is>
          <t>D23</t>
        </is>
      </c>
      <c r="D54" t="inlineStr">
        <is>
          <t>GORILLA5</t>
        </is>
      </c>
      <c r="E54" t="inlineStr">
        <is>
          <t>DCM_LMZO</t>
        </is>
      </c>
      <c r="F54" t="inlineStr">
        <is>
          <t>MZMOTE_LULAB_380_500</t>
        </is>
      </c>
      <c r="G54" t="inlineStr">
        <is>
          <t>20190531_092627</t>
        </is>
      </c>
      <c r="H54" t="inlineStr">
        <is>
          <t>process LMZ</t>
        </is>
      </c>
      <c r="I54" t="inlineStr">
        <is>
          <t>0.1</t>
        </is>
      </c>
      <c r="J54" t="inlineStr">
        <is>
          <t>B1</t>
        </is>
      </c>
      <c r="K54" t="inlineStr">
        <is>
          <t>B1 team member</t>
        </is>
      </c>
      <c r="L54" t="inlineStr">
        <is>
          <t>2</t>
        </is>
      </c>
      <c r="M54" t="inlineStr">
        <is>
          <t>-1</t>
        </is>
      </c>
      <c r="N54" t="inlineStr">
        <is>
          <t>2</t>
        </is>
      </c>
      <c r="O54" t="inlineStr">
        <is>
          <t>IV-fitting</t>
        </is>
      </c>
      <c r="P54" t="inlineStr">
        <is>
          <t>1310</t>
        </is>
      </c>
      <c r="Q54" t="inlineStr">
        <is>
          <t>0.9981064107446213</t>
        </is>
      </c>
      <c r="R54" t="inlineStr">
        <is>
          <t>-5.5092267990112305</t>
        </is>
      </c>
      <c r="S54" t="inlineStr">
        <is>
          <t>0.9999999758971313</t>
        </is>
      </c>
      <c r="T54" t="inlineStr">
        <is>
          <t>1.171204e-10</t>
        </is>
      </c>
      <c r="U54" t="inlineStr">
        <is>
          <t>1.316585e-10</t>
        </is>
      </c>
      <c r="V54">
        <f>HYPERLINK("C:/Users/junsu/Desktop/Project/results/png_files/Analysis_D23_(2,-1)_DCM_LMZO_20190531_092627.png","show png")</f>
        <v/>
      </c>
    </row>
    <row r="55">
      <c r="A55" s="1" t="n">
        <v>53</v>
      </c>
      <c r="B55" t="inlineStr">
        <is>
          <t>P184640</t>
        </is>
      </c>
      <c r="C55" t="inlineStr">
        <is>
          <t>D23</t>
        </is>
      </c>
      <c r="D55" t="inlineStr">
        <is>
          <t>GORILLA5</t>
        </is>
      </c>
      <c r="E55" t="inlineStr">
        <is>
          <t>DCM_LMZO</t>
        </is>
      </c>
      <c r="F55" t="inlineStr">
        <is>
          <t>MZMOTE_LULAB_380_500</t>
        </is>
      </c>
      <c r="G55" t="inlineStr">
        <is>
          <t>20190531_124924</t>
        </is>
      </c>
      <c r="H55" t="inlineStr">
        <is>
          <t>process LMZ</t>
        </is>
      </c>
      <c r="I55" t="inlineStr">
        <is>
          <t>0.1</t>
        </is>
      </c>
      <c r="J55" t="inlineStr">
        <is>
          <t>B1</t>
        </is>
      </c>
      <c r="K55" t="inlineStr">
        <is>
          <t>B1 team member</t>
        </is>
      </c>
      <c r="L55" t="inlineStr">
        <is>
          <t>2</t>
        </is>
      </c>
      <c r="M55" t="inlineStr">
        <is>
          <t>-3</t>
        </is>
      </c>
      <c r="N55" t="inlineStr">
        <is>
          <t>2</t>
        </is>
      </c>
      <c r="O55" t="inlineStr">
        <is>
          <t>IV-fitting</t>
        </is>
      </c>
      <c r="P55" t="inlineStr">
        <is>
          <t>1310</t>
        </is>
      </c>
      <c r="Q55" t="inlineStr">
        <is>
          <t>0.9982180339139783</t>
        </is>
      </c>
      <c r="R55" t="inlineStr">
        <is>
          <t>-6.574255466461182</t>
        </is>
      </c>
      <c r="S55" t="inlineStr">
        <is>
          <t>0.9999999931114001</t>
        </is>
      </c>
      <c r="T55" t="inlineStr">
        <is>
          <t>1.208074e-10</t>
        </is>
      </c>
      <c r="U55" t="inlineStr">
        <is>
          <t>1.336695e-10</t>
        </is>
      </c>
      <c r="V55">
        <f>HYPERLINK("C:/Users/junsu/Desktop/Project/results/png_files/Analysis_D23_(2,-3)_DCM_LMZO_20190531_124924.png","show png")</f>
        <v/>
      </c>
    </row>
    <row r="56">
      <c r="A56" s="1" t="n">
        <v>54</v>
      </c>
      <c r="B56" t="inlineStr">
        <is>
          <t>P184640</t>
        </is>
      </c>
      <c r="C56" t="inlineStr">
        <is>
          <t>D23</t>
        </is>
      </c>
      <c r="D56" t="inlineStr">
        <is>
          <t>GORILLA5</t>
        </is>
      </c>
      <c r="E56" t="inlineStr">
        <is>
          <t>DCM_LMZO</t>
        </is>
      </c>
      <c r="F56" t="inlineStr">
        <is>
          <t>MZMOTE_LULAB_380_500</t>
        </is>
      </c>
      <c r="G56" t="inlineStr">
        <is>
          <t>20190531_135701</t>
        </is>
      </c>
      <c r="H56" t="inlineStr">
        <is>
          <t>process LMZ</t>
        </is>
      </c>
      <c r="I56" t="inlineStr">
        <is>
          <t>0.1</t>
        </is>
      </c>
      <c r="J56" t="inlineStr">
        <is>
          <t>B1</t>
        </is>
      </c>
      <c r="K56" t="inlineStr">
        <is>
          <t>B1 team member</t>
        </is>
      </c>
      <c r="L56" t="inlineStr">
        <is>
          <t>2</t>
        </is>
      </c>
      <c r="M56" t="inlineStr">
        <is>
          <t>2</t>
        </is>
      </c>
      <c r="N56" t="inlineStr">
        <is>
          <t>2</t>
        </is>
      </c>
      <c r="O56" t="inlineStr">
        <is>
          <t>IV-fitting</t>
        </is>
      </c>
      <c r="P56" t="inlineStr">
        <is>
          <t>1310</t>
        </is>
      </c>
      <c r="Q56" t="inlineStr">
        <is>
          <t>0.9985473614268323</t>
        </is>
      </c>
      <c r="R56" t="inlineStr">
        <is>
          <t>-5.624571323394775</t>
        </is>
      </c>
      <c r="S56" t="inlineStr">
        <is>
          <t>0.9999999759009986</t>
        </is>
      </c>
      <c r="T56" t="inlineStr">
        <is>
          <t>1.203885e-10</t>
        </is>
      </c>
      <c r="U56" t="inlineStr">
        <is>
          <t>1.311139e-10</t>
        </is>
      </c>
      <c r="V56">
        <f>HYPERLINK("C:/Users/junsu/Desktop/Project/results/png_files/Analysis_D23_(2,2)_DCM_LMZO_20190531_135701.png","show png")</f>
        <v/>
      </c>
    </row>
    <row r="57">
      <c r="A57" s="1" t="n">
        <v>55</v>
      </c>
      <c r="B57" t="inlineStr">
        <is>
          <t>P184640</t>
        </is>
      </c>
      <c r="C57" t="inlineStr">
        <is>
          <t>D23</t>
        </is>
      </c>
      <c r="D57" t="inlineStr">
        <is>
          <t>GORILLA5</t>
        </is>
      </c>
      <c r="E57" t="inlineStr">
        <is>
          <t>DCM_LMZO</t>
        </is>
      </c>
      <c r="F57" t="inlineStr">
        <is>
          <t>MZMOTE_LULAB_380_500</t>
        </is>
      </c>
      <c r="G57" t="inlineStr">
        <is>
          <t>20190531_132314</t>
        </is>
      </c>
      <c r="H57" t="inlineStr">
        <is>
          <t>process LMZ</t>
        </is>
      </c>
      <c r="I57" t="inlineStr">
        <is>
          <t>0.1</t>
        </is>
      </c>
      <c r="J57" t="inlineStr">
        <is>
          <t>B1</t>
        </is>
      </c>
      <c r="K57" t="inlineStr">
        <is>
          <t>B1 team member</t>
        </is>
      </c>
      <c r="L57" t="inlineStr">
        <is>
          <t>3</t>
        </is>
      </c>
      <c r="M57" t="inlineStr">
        <is>
          <t>0</t>
        </is>
      </c>
      <c r="N57" t="inlineStr">
        <is>
          <t>2</t>
        </is>
      </c>
      <c r="O57" t="inlineStr">
        <is>
          <t>IV-fitting</t>
        </is>
      </c>
      <c r="P57" t="inlineStr">
        <is>
          <t>1310</t>
        </is>
      </c>
      <c r="Q57" t="inlineStr">
        <is>
          <t>0.9982736955756123</t>
        </is>
      </c>
      <c r="R57" t="inlineStr">
        <is>
          <t>-6.167811393737793</t>
        </is>
      </c>
      <c r="S57" t="inlineStr">
        <is>
          <t>0.9999999876055745</t>
        </is>
      </c>
      <c r="T57" t="inlineStr">
        <is>
          <t>1.167433e-10</t>
        </is>
      </c>
      <c r="U57" t="inlineStr">
        <is>
          <t>1.296475e-10</t>
        </is>
      </c>
      <c r="V57">
        <f>HYPERLINK("C:/Users/junsu/Desktop/Project/results/png_files/Analysis_D23_(3,0)_DCM_LMZO_20190531_132314.png","show png")</f>
        <v/>
      </c>
    </row>
    <row r="58">
      <c r="A58" s="1" t="n">
        <v>56</v>
      </c>
      <c r="B58" t="inlineStr">
        <is>
          <t>P184640</t>
        </is>
      </c>
      <c r="C58" t="inlineStr">
        <is>
          <t>D23</t>
        </is>
      </c>
      <c r="D58" t="inlineStr">
        <is>
          <t>GORILLA5</t>
        </is>
      </c>
      <c r="E58" t="inlineStr">
        <is>
          <t>DCM_LMZO</t>
        </is>
      </c>
      <c r="F58" t="inlineStr">
        <is>
          <t>MZMOTE_LULAB_380_500</t>
        </is>
      </c>
      <c r="G58" t="inlineStr">
        <is>
          <t>20190603_205838</t>
        </is>
      </c>
      <c r="H58" t="inlineStr">
        <is>
          <t>process LMZ</t>
        </is>
      </c>
      <c r="I58" t="inlineStr">
        <is>
          <t>0.1</t>
        </is>
      </c>
      <c r="J58" t="inlineStr">
        <is>
          <t>B1</t>
        </is>
      </c>
      <c r="K58" t="inlineStr">
        <is>
          <t>B1 team member</t>
        </is>
      </c>
      <c r="L58" t="inlineStr">
        <is>
          <t>-1</t>
        </is>
      </c>
      <c r="M58" t="inlineStr">
        <is>
          <t>-1</t>
        </is>
      </c>
      <c r="N58" t="inlineStr">
        <is>
          <t>0</t>
        </is>
      </c>
      <c r="O58" t="inlineStr">
        <is>
          <t>No Error</t>
        </is>
      </c>
      <c r="P58" t="inlineStr">
        <is>
          <t>1310</t>
        </is>
      </c>
      <c r="Q58" t="inlineStr">
        <is>
          <t>0.9986254889060847</t>
        </is>
      </c>
      <c r="R58" t="inlineStr">
        <is>
          <t>-5.4470319747924805</t>
        </is>
      </c>
      <c r="S58" t="inlineStr">
        <is>
          <t>0.9999999999995013</t>
        </is>
      </c>
      <c r="T58" t="inlineStr">
        <is>
          <t>2.139364e-07</t>
        </is>
      </c>
      <c r="U58" t="inlineStr">
        <is>
          <t>0.004848104</t>
        </is>
      </c>
      <c r="V58">
        <f>HYPERLINK("C:/Users/junsu/Desktop/Project/results/png_files/Analysis_D23_(-1,-1)_DCM_LMZO_20190603_205838.png","show png")</f>
        <v/>
      </c>
    </row>
    <row r="59">
      <c r="A59" s="1" t="n">
        <v>57</v>
      </c>
      <c r="B59" t="inlineStr">
        <is>
          <t>P184640</t>
        </is>
      </c>
      <c r="C59" t="inlineStr">
        <is>
          <t>D23</t>
        </is>
      </c>
      <c r="D59" t="inlineStr">
        <is>
          <t>GORILLA5</t>
        </is>
      </c>
      <c r="E59" t="inlineStr">
        <is>
          <t>DCM_LMZO</t>
        </is>
      </c>
      <c r="F59" t="inlineStr">
        <is>
          <t>MZMOTE_LULAB_380_500</t>
        </is>
      </c>
      <c r="G59" t="inlineStr">
        <is>
          <t>20190603_210705</t>
        </is>
      </c>
      <c r="H59" t="inlineStr">
        <is>
          <t>process LMZ</t>
        </is>
      </c>
      <c r="I59" t="inlineStr">
        <is>
          <t>0.1</t>
        </is>
      </c>
      <c r="J59" t="inlineStr">
        <is>
          <t>B1</t>
        </is>
      </c>
      <c r="K59" t="inlineStr">
        <is>
          <t>B1 team member</t>
        </is>
      </c>
      <c r="L59" t="inlineStr">
        <is>
          <t>-1</t>
        </is>
      </c>
      <c r="M59" t="inlineStr">
        <is>
          <t>-3</t>
        </is>
      </c>
      <c r="N59" t="inlineStr">
        <is>
          <t>0</t>
        </is>
      </c>
      <c r="O59" t="inlineStr">
        <is>
          <t>No Error</t>
        </is>
      </c>
      <c r="P59" t="inlineStr">
        <is>
          <t>1310</t>
        </is>
      </c>
      <c r="Q59" t="inlineStr">
        <is>
          <t>0.9991123166073141</t>
        </is>
      </c>
      <c r="R59" t="inlineStr">
        <is>
          <t>-5.554928302764893</t>
        </is>
      </c>
      <c r="S59" t="inlineStr">
        <is>
          <t>0.999999999999927</t>
        </is>
      </c>
      <c r="T59" t="inlineStr">
        <is>
          <t>2.206549e-07</t>
        </is>
      </c>
      <c r="U59" t="inlineStr">
        <is>
          <t>0.004275683</t>
        </is>
      </c>
      <c r="V59">
        <f>HYPERLINK("C:/Users/junsu/Desktop/Project/results/png_files/Analysis_D23_(-1,-3)_DCM_LMZO_20190603_210705.png","show png")</f>
        <v/>
      </c>
    </row>
    <row r="60">
      <c r="A60" s="1" t="n">
        <v>58</v>
      </c>
      <c r="B60" t="inlineStr">
        <is>
          <t>P184640</t>
        </is>
      </c>
      <c r="C60" t="inlineStr">
        <is>
          <t>D23</t>
        </is>
      </c>
      <c r="D60" t="inlineStr">
        <is>
          <t>GORILLA5</t>
        </is>
      </c>
      <c r="E60" t="inlineStr">
        <is>
          <t>DCM_LMZO</t>
        </is>
      </c>
      <c r="F60" t="inlineStr">
        <is>
          <t>MZMOTE_LULAB_380_500</t>
        </is>
      </c>
      <c r="G60" t="inlineStr">
        <is>
          <t>20190603_223141</t>
        </is>
      </c>
      <c r="H60" t="inlineStr">
        <is>
          <t>process LMZ</t>
        </is>
      </c>
      <c r="I60" t="inlineStr">
        <is>
          <t>0.1</t>
        </is>
      </c>
      <c r="J60" t="inlineStr">
        <is>
          <t>B1</t>
        </is>
      </c>
      <c r="K60" t="inlineStr">
        <is>
          <t>B1 team member</t>
        </is>
      </c>
      <c r="L60" t="inlineStr">
        <is>
          <t>-1</t>
        </is>
      </c>
      <c r="M60" t="inlineStr">
        <is>
          <t>3</t>
        </is>
      </c>
      <c r="N60" t="inlineStr">
        <is>
          <t>0</t>
        </is>
      </c>
      <c r="O60" t="inlineStr">
        <is>
          <t>No Error</t>
        </is>
      </c>
      <c r="P60" t="inlineStr">
        <is>
          <t>1310</t>
        </is>
      </c>
      <c r="Q60" t="inlineStr">
        <is>
          <t>0.9990581561708405</t>
        </is>
      </c>
      <c r="R60" t="inlineStr">
        <is>
          <t>-6.114597320556641</t>
        </is>
      </c>
      <c r="S60" t="inlineStr">
        <is>
          <t>0.9999999999999066</t>
        </is>
      </c>
      <c r="T60" t="inlineStr">
        <is>
          <t>1.337233e-07</t>
        </is>
      </c>
      <c r="U60" t="inlineStr">
        <is>
          <t>0.004415526</t>
        </is>
      </c>
      <c r="V60">
        <f>HYPERLINK("C:/Users/junsu/Desktop/Project/results/png_files/Analysis_D23_(-1,3)_DCM_LMZO_20190603_223141.png","show png")</f>
        <v/>
      </c>
    </row>
    <row r="61">
      <c r="A61" s="1" t="n">
        <v>59</v>
      </c>
      <c r="B61" t="inlineStr">
        <is>
          <t>P184640</t>
        </is>
      </c>
      <c r="C61" t="inlineStr">
        <is>
          <t>D23</t>
        </is>
      </c>
      <c r="D61" t="inlineStr">
        <is>
          <t>GORILLA5</t>
        </is>
      </c>
      <c r="E61" t="inlineStr">
        <is>
          <t>DCM_LMZO</t>
        </is>
      </c>
      <c r="F61" t="inlineStr">
        <is>
          <t>MZMOTE_LULAB_380_500</t>
        </is>
      </c>
      <c r="G61" t="inlineStr">
        <is>
          <t>20190603_214920</t>
        </is>
      </c>
      <c r="H61" t="inlineStr">
        <is>
          <t>process LMZ</t>
        </is>
      </c>
      <c r="I61" t="inlineStr">
        <is>
          <t>0.1</t>
        </is>
      </c>
      <c r="J61" t="inlineStr">
        <is>
          <t>B1</t>
        </is>
      </c>
      <c r="K61" t="inlineStr">
        <is>
          <t>B1 team member</t>
        </is>
      </c>
      <c r="L61" t="inlineStr">
        <is>
          <t>-3</t>
        </is>
      </c>
      <c r="M61" t="inlineStr">
        <is>
          <t>-3</t>
        </is>
      </c>
      <c r="N61" t="inlineStr">
        <is>
          <t>0</t>
        </is>
      </c>
      <c r="O61" t="inlineStr">
        <is>
          <t>No Error</t>
        </is>
      </c>
      <c r="P61" t="inlineStr">
        <is>
          <t>1310</t>
        </is>
      </c>
      <c r="Q61" t="inlineStr">
        <is>
          <t>0.998724879760603</t>
        </is>
      </c>
      <c r="R61" t="inlineStr">
        <is>
          <t>-6.387868881225586</t>
        </is>
      </c>
      <c r="S61" t="inlineStr">
        <is>
          <t>0.9999999999998987</t>
        </is>
      </c>
      <c r="T61" t="inlineStr">
        <is>
          <t>1.893912e-07</t>
        </is>
      </c>
      <c r="U61" t="inlineStr">
        <is>
          <t>0.00458204</t>
        </is>
      </c>
      <c r="V61">
        <f>HYPERLINK("C:/Users/junsu/Desktop/Project/results/png_files/Analysis_D23_(-3,-3)_DCM_LMZO_20190603_214920.png","show png")</f>
        <v/>
      </c>
    </row>
    <row r="62">
      <c r="A62" s="1" t="n">
        <v>60</v>
      </c>
      <c r="B62" t="inlineStr">
        <is>
          <t>P184640</t>
        </is>
      </c>
      <c r="C62" t="inlineStr">
        <is>
          <t>D23</t>
        </is>
      </c>
      <c r="D62" t="inlineStr">
        <is>
          <t>GORILLA5</t>
        </is>
      </c>
      <c r="E62" t="inlineStr">
        <is>
          <t>DCM_LMZO</t>
        </is>
      </c>
      <c r="F62" t="inlineStr">
        <is>
          <t>MZMOTE_LULAB_380_500</t>
        </is>
      </c>
      <c r="G62" t="inlineStr">
        <is>
          <t>20190603_213227</t>
        </is>
      </c>
      <c r="H62" t="inlineStr">
        <is>
          <t>process LMZ</t>
        </is>
      </c>
      <c r="I62" t="inlineStr">
        <is>
          <t>0.1</t>
        </is>
      </c>
      <c r="J62" t="inlineStr">
        <is>
          <t>B1</t>
        </is>
      </c>
      <c r="K62" t="inlineStr">
        <is>
          <t>B1 team member</t>
        </is>
      </c>
      <c r="L62" t="inlineStr">
        <is>
          <t>-3</t>
        </is>
      </c>
      <c r="M62" t="inlineStr">
        <is>
          <t>0</t>
        </is>
      </c>
      <c r="N62" t="inlineStr">
        <is>
          <t>0</t>
        </is>
      </c>
      <c r="O62" t="inlineStr">
        <is>
          <t>No Error</t>
        </is>
      </c>
      <c r="P62" t="inlineStr">
        <is>
          <t>1310</t>
        </is>
      </c>
      <c r="Q62" t="inlineStr">
        <is>
          <t>0.9994059472277351</t>
        </is>
      </c>
      <c r="R62" t="inlineStr">
        <is>
          <t>-5.391937732696533</t>
        </is>
      </c>
      <c r="S62" t="inlineStr">
        <is>
          <t>0.9999999999999475</t>
        </is>
      </c>
      <c r="T62" t="inlineStr">
        <is>
          <t>1.735403e-07</t>
        </is>
      </c>
      <c r="U62" t="inlineStr">
        <is>
          <t>0.004446676</t>
        </is>
      </c>
      <c r="V62">
        <f>HYPERLINK("C:/Users/junsu/Desktop/Project/results/png_files/Analysis_D23_(-3,0)_DCM_LMZO_20190603_213227.png","show png")</f>
        <v/>
      </c>
    </row>
    <row r="63">
      <c r="A63" s="1" t="n">
        <v>61</v>
      </c>
      <c r="B63" t="inlineStr">
        <is>
          <t>P184640</t>
        </is>
      </c>
      <c r="C63" t="inlineStr">
        <is>
          <t>D23</t>
        </is>
      </c>
      <c r="D63" t="inlineStr">
        <is>
          <t>GORILLA5</t>
        </is>
      </c>
      <c r="E63" t="inlineStr">
        <is>
          <t>DCM_LMZO</t>
        </is>
      </c>
      <c r="F63" t="inlineStr">
        <is>
          <t>MZMOTE_LULAB_380_500</t>
        </is>
      </c>
      <c r="G63" t="inlineStr">
        <is>
          <t>20190603_224008</t>
        </is>
      </c>
      <c r="H63" t="inlineStr">
        <is>
          <t>process LMZ</t>
        </is>
      </c>
      <c r="I63" t="inlineStr">
        <is>
          <t>0.1</t>
        </is>
      </c>
      <c r="J63" t="inlineStr">
        <is>
          <t>B1</t>
        </is>
      </c>
      <c r="K63" t="inlineStr">
        <is>
          <t>B1 team member</t>
        </is>
      </c>
      <c r="L63" t="inlineStr">
        <is>
          <t>-3</t>
        </is>
      </c>
      <c r="M63" t="inlineStr">
        <is>
          <t>2</t>
        </is>
      </c>
      <c r="N63" t="inlineStr">
        <is>
          <t>0</t>
        </is>
      </c>
      <c r="O63" t="inlineStr">
        <is>
          <t>No Error</t>
        </is>
      </c>
      <c r="P63" t="inlineStr">
        <is>
          <t>1310</t>
        </is>
      </c>
      <c r="Q63" t="inlineStr">
        <is>
          <t>0.9992141840366249</t>
        </is>
      </c>
      <c r="R63" t="inlineStr">
        <is>
          <t>-6.205504417419434</t>
        </is>
      </c>
      <c r="S63" t="inlineStr">
        <is>
          <t>1.0000000000001328</t>
        </is>
      </c>
      <c r="T63" t="inlineStr">
        <is>
          <t>1.435766e-07</t>
        </is>
      </c>
      <c r="U63" t="inlineStr">
        <is>
          <t>0.003458655</t>
        </is>
      </c>
      <c r="V63">
        <f>HYPERLINK("C:/Users/junsu/Desktop/Project/results/png_files/Analysis_D23_(-3,2)_DCM_LMZO_20190603_224008.png","show png")</f>
        <v/>
      </c>
    </row>
    <row r="64">
      <c r="A64" s="1" t="n">
        <v>62</v>
      </c>
      <c r="B64" t="inlineStr">
        <is>
          <t>P184640</t>
        </is>
      </c>
      <c r="C64" t="inlineStr">
        <is>
          <t>D23</t>
        </is>
      </c>
      <c r="D64" t="inlineStr">
        <is>
          <t>GORILLA5</t>
        </is>
      </c>
      <c r="E64" t="inlineStr">
        <is>
          <t>DCM_LMZO</t>
        </is>
      </c>
      <c r="F64" t="inlineStr">
        <is>
          <t>MZMOTE_LULAB_380_500</t>
        </is>
      </c>
      <c r="G64" t="inlineStr">
        <is>
          <t>20190603_214054</t>
        </is>
      </c>
      <c r="H64" t="inlineStr">
        <is>
          <t>process LMZ</t>
        </is>
      </c>
      <c r="I64" t="inlineStr">
        <is>
          <t>0.1</t>
        </is>
      </c>
      <c r="J64" t="inlineStr">
        <is>
          <t>B1</t>
        </is>
      </c>
      <c r="K64" t="inlineStr">
        <is>
          <t>B1 team member</t>
        </is>
      </c>
      <c r="L64" t="inlineStr">
        <is>
          <t>-4</t>
        </is>
      </c>
      <c r="M64" t="inlineStr">
        <is>
          <t>-1</t>
        </is>
      </c>
      <c r="N64" t="inlineStr">
        <is>
          <t>0</t>
        </is>
      </c>
      <c r="O64" t="inlineStr">
        <is>
          <t>No Error</t>
        </is>
      </c>
      <c r="P64" t="inlineStr">
        <is>
          <t>1310</t>
        </is>
      </c>
      <c r="Q64" t="inlineStr">
        <is>
          <t>0.9985991341215373</t>
        </is>
      </c>
      <c r="R64" t="inlineStr">
        <is>
          <t>-6.746885776519775</t>
        </is>
      </c>
      <c r="S64" t="inlineStr">
        <is>
          <t>0.9999999999997267</t>
        </is>
      </c>
      <c r="T64" t="inlineStr">
        <is>
          <t>1.996838e-07</t>
        </is>
      </c>
      <c r="U64" t="inlineStr">
        <is>
          <t>0.004697751</t>
        </is>
      </c>
      <c r="V64">
        <f>HYPERLINK("C:/Users/junsu/Desktop/Project/results/png_files/Analysis_D23_(-4,-1)_DCM_LMZO_20190603_214054.png","show png")</f>
        <v/>
      </c>
    </row>
    <row r="65">
      <c r="A65" s="1" t="n">
        <v>63</v>
      </c>
      <c r="B65" t="inlineStr">
        <is>
          <t>P184640</t>
        </is>
      </c>
      <c r="C65" t="inlineStr">
        <is>
          <t>D23</t>
        </is>
      </c>
      <c r="D65" t="inlineStr">
        <is>
          <t>GORILLA5</t>
        </is>
      </c>
      <c r="E65" t="inlineStr">
        <is>
          <t>DCM_LMZO</t>
        </is>
      </c>
      <c r="F65" t="inlineStr">
        <is>
          <t>MZMOTE_LULAB_380_500</t>
        </is>
      </c>
      <c r="G65" t="inlineStr">
        <is>
          <t>20190603_215749</t>
        </is>
      </c>
      <c r="H65" t="inlineStr">
        <is>
          <t>process LMZ</t>
        </is>
      </c>
      <c r="I65" t="inlineStr">
        <is>
          <t>0.1</t>
        </is>
      </c>
      <c r="J65" t="inlineStr">
        <is>
          <t>B1</t>
        </is>
      </c>
      <c r="K65" t="inlineStr">
        <is>
          <t>B1 team member</t>
        </is>
      </c>
      <c r="L65" t="inlineStr">
        <is>
          <t>0</t>
        </is>
      </c>
      <c r="M65" t="inlineStr">
        <is>
          <t>-4</t>
        </is>
      </c>
      <c r="N65" t="inlineStr">
        <is>
          <t>0</t>
        </is>
      </c>
      <c r="O65" t="inlineStr">
        <is>
          <t>No Error</t>
        </is>
      </c>
      <c r="P65" t="inlineStr">
        <is>
          <t>1310</t>
        </is>
      </c>
      <c r="Q65" t="inlineStr">
        <is>
          <t>0.9990385823550776</t>
        </is>
      </c>
      <c r="R65" t="inlineStr">
        <is>
          <t>-6.246076583862305</t>
        </is>
      </c>
      <c r="S65" t="inlineStr">
        <is>
          <t>0.9999999999997227</t>
        </is>
      </c>
      <c r="T65" t="inlineStr">
        <is>
          <t>1.758982e-07</t>
        </is>
      </c>
      <c r="U65" t="inlineStr">
        <is>
          <t>0.00446655</t>
        </is>
      </c>
      <c r="V65">
        <f>HYPERLINK("C:/Users/junsu/Desktop/Project/results/png_files/Analysis_D23_(0,-4)_DCM_LMZO_20190603_215749.png","show png")</f>
        <v/>
      </c>
    </row>
    <row r="66">
      <c r="A66" s="1" t="n">
        <v>64</v>
      </c>
      <c r="B66" t="inlineStr">
        <is>
          <t>P184640</t>
        </is>
      </c>
      <c r="C66" t="inlineStr">
        <is>
          <t>D23</t>
        </is>
      </c>
      <c r="D66" t="inlineStr">
        <is>
          <t>GORILLA5</t>
        </is>
      </c>
      <c r="E66" t="inlineStr">
        <is>
          <t>DCM_LMZO</t>
        </is>
      </c>
      <c r="F66" t="inlineStr">
        <is>
          <t>MZMOTE_LULAB_380_500</t>
        </is>
      </c>
      <c r="G66" t="inlineStr">
        <is>
          <t>20190603_205010</t>
        </is>
      </c>
      <c r="H66" t="inlineStr">
        <is>
          <t>process LMZ</t>
        </is>
      </c>
      <c r="I66" t="inlineStr">
        <is>
          <t>0.1</t>
        </is>
      </c>
      <c r="J66" t="inlineStr">
        <is>
          <t>B1</t>
        </is>
      </c>
      <c r="K66" t="inlineStr">
        <is>
          <t>B1 team member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No Error</t>
        </is>
      </c>
      <c r="P66" t="inlineStr">
        <is>
          <t>1310</t>
        </is>
      </c>
      <c r="Q66" t="inlineStr">
        <is>
          <t>0.9975905651374065</t>
        </is>
      </c>
      <c r="R66" t="inlineStr">
        <is>
          <t>-5.822120189666748</t>
        </is>
      </c>
      <c r="S66" t="inlineStr">
        <is>
          <t>0.9999999999999963</t>
        </is>
      </c>
      <c r="T66" t="inlineStr">
        <is>
          <t>2.389178e-07</t>
        </is>
      </c>
      <c r="U66" t="inlineStr">
        <is>
          <t>0.00438493</t>
        </is>
      </c>
      <c r="V66">
        <f>HYPERLINK("C:/Users/junsu/Desktop/Project/results/png_files/Analysis_D23_(0,0)_DCM_LMZO_20190603_205010.png","show png")</f>
        <v/>
      </c>
    </row>
    <row r="67">
      <c r="A67" s="1" t="n">
        <v>65</v>
      </c>
      <c r="B67" t="inlineStr">
        <is>
          <t>P184640</t>
        </is>
      </c>
      <c r="C67" t="inlineStr">
        <is>
          <t>D23</t>
        </is>
      </c>
      <c r="D67" t="inlineStr">
        <is>
          <t>GORILLA5</t>
        </is>
      </c>
      <c r="E67" t="inlineStr">
        <is>
          <t>DCM_LMZO</t>
        </is>
      </c>
      <c r="F67" t="inlineStr">
        <is>
          <t>MZMOTE_LULAB_380_500</t>
        </is>
      </c>
      <c r="G67" t="inlineStr">
        <is>
          <t>20190603_212401</t>
        </is>
      </c>
      <c r="H67" t="inlineStr">
        <is>
          <t>process LMZ</t>
        </is>
      </c>
      <c r="I67" t="inlineStr">
        <is>
          <t>0.1</t>
        </is>
      </c>
      <c r="J67" t="inlineStr">
        <is>
          <t>B1</t>
        </is>
      </c>
      <c r="K67" t="inlineStr">
        <is>
          <t>B1 team member</t>
        </is>
      </c>
      <c r="L67" t="inlineStr">
        <is>
          <t>0</t>
        </is>
      </c>
      <c r="M67" t="inlineStr">
        <is>
          <t>2</t>
        </is>
      </c>
      <c r="N67" t="inlineStr">
        <is>
          <t>0</t>
        </is>
      </c>
      <c r="O67" t="inlineStr">
        <is>
          <t>No Error</t>
        </is>
      </c>
      <c r="P67" t="inlineStr">
        <is>
          <t>1310</t>
        </is>
      </c>
      <c r="Q67" t="inlineStr">
        <is>
          <t>0.9989363581275232</t>
        </is>
      </c>
      <c r="R67" t="inlineStr">
        <is>
          <t>-5.249536037445068</t>
        </is>
      </c>
      <c r="S67" t="inlineStr">
        <is>
          <t>0.9999999999998445</t>
        </is>
      </c>
      <c r="T67" t="inlineStr">
        <is>
          <t>1.709376e-07</t>
        </is>
      </c>
      <c r="U67" t="inlineStr">
        <is>
          <t>0.003800664</t>
        </is>
      </c>
      <c r="V67">
        <f>HYPERLINK("C:/Users/junsu/Desktop/Project/results/png_files/Analysis_D23_(0,2)_DCM_LMZO_20190603_212401.png","show png")</f>
        <v/>
      </c>
    </row>
    <row r="68">
      <c r="A68" s="1" t="n">
        <v>66</v>
      </c>
      <c r="B68" t="inlineStr">
        <is>
          <t>P184640</t>
        </is>
      </c>
      <c r="C68" t="inlineStr">
        <is>
          <t>D23</t>
        </is>
      </c>
      <c r="D68" t="inlineStr">
        <is>
          <t>GORILLA5</t>
        </is>
      </c>
      <c r="E68" t="inlineStr">
        <is>
          <t>DCM_LMZO</t>
        </is>
      </c>
      <c r="F68" t="inlineStr">
        <is>
          <t>MZMOTE_LULAB_380_500</t>
        </is>
      </c>
      <c r="G68" t="inlineStr">
        <is>
          <t>20190603_211533</t>
        </is>
      </c>
      <c r="H68" t="inlineStr">
        <is>
          <t>process LMZ</t>
        </is>
      </c>
      <c r="I68" t="inlineStr">
        <is>
          <t>0.1</t>
        </is>
      </c>
      <c r="J68" t="inlineStr">
        <is>
          <t>B1</t>
        </is>
      </c>
      <c r="K68" t="inlineStr">
        <is>
          <t>B1 team member</t>
        </is>
      </c>
      <c r="L68" t="inlineStr">
        <is>
          <t>2</t>
        </is>
      </c>
      <c r="M68" t="inlineStr">
        <is>
          <t>-1</t>
        </is>
      </c>
      <c r="N68" t="inlineStr">
        <is>
          <t>0</t>
        </is>
      </c>
      <c r="O68" t="inlineStr">
        <is>
          <t>No Error</t>
        </is>
      </c>
      <c r="P68" t="inlineStr">
        <is>
          <t>1310</t>
        </is>
      </c>
      <c r="Q68" t="inlineStr">
        <is>
          <t>0.9979837849680446</t>
        </is>
      </c>
      <c r="R68" t="inlineStr">
        <is>
          <t>-5.542170524597168</t>
        </is>
      </c>
      <c r="S68" t="inlineStr">
        <is>
          <t>0.9999999999999458</t>
        </is>
      </c>
      <c r="T68" t="inlineStr">
        <is>
          <t>1.885348e-07</t>
        </is>
      </c>
      <c r="U68" t="inlineStr">
        <is>
          <t>0.004698496</t>
        </is>
      </c>
      <c r="V68">
        <f>HYPERLINK("C:/Users/junsu/Desktop/Project/results/png_files/Analysis_D23_(2,-1)_DCM_LMZO_20190603_211533.png","show png")</f>
        <v/>
      </c>
    </row>
    <row r="69">
      <c r="A69" s="1" t="n">
        <v>67</v>
      </c>
      <c r="B69" t="inlineStr">
        <is>
          <t>P184640</t>
        </is>
      </c>
      <c r="C69" t="inlineStr">
        <is>
          <t>D23</t>
        </is>
      </c>
      <c r="D69" t="inlineStr">
        <is>
          <t>GORILLA5</t>
        </is>
      </c>
      <c r="E69" t="inlineStr">
        <is>
          <t>DCM_LMZO</t>
        </is>
      </c>
      <c r="F69" t="inlineStr">
        <is>
          <t>MZMOTE_LULAB_380_500</t>
        </is>
      </c>
      <c r="G69" t="inlineStr">
        <is>
          <t>20190603_220618</t>
        </is>
      </c>
      <c r="H69" t="inlineStr">
        <is>
          <t>process LMZ</t>
        </is>
      </c>
      <c r="I69" t="inlineStr">
        <is>
          <t>0.1</t>
        </is>
      </c>
      <c r="J69" t="inlineStr">
        <is>
          <t>B1</t>
        </is>
      </c>
      <c r="K69" t="inlineStr">
        <is>
          <t>B1 team member</t>
        </is>
      </c>
      <c r="L69" t="inlineStr">
        <is>
          <t>2</t>
        </is>
      </c>
      <c r="M69" t="inlineStr">
        <is>
          <t>-3</t>
        </is>
      </c>
      <c r="N69" t="inlineStr">
        <is>
          <t>0</t>
        </is>
      </c>
      <c r="O69" t="inlineStr">
        <is>
          <t>No Error</t>
        </is>
      </c>
      <c r="P69" t="inlineStr">
        <is>
          <t>1310</t>
        </is>
      </c>
      <c r="Q69" t="inlineStr">
        <is>
          <t>0.998168696025688</t>
        </is>
      </c>
      <c r="R69" t="inlineStr">
        <is>
          <t>-6.589053153991699</t>
        </is>
      </c>
      <c r="S69" t="inlineStr">
        <is>
          <t>0.999999999999704</t>
        </is>
      </c>
      <c r="T69" t="inlineStr">
        <is>
          <t>1.556117e-07</t>
        </is>
      </c>
      <c r="U69" t="inlineStr">
        <is>
          <t>0.004886194</t>
        </is>
      </c>
      <c r="V69">
        <f>HYPERLINK("C:/Users/junsu/Desktop/Project/results/png_files/Analysis_D23_(2,-3)_DCM_LMZO_20190603_220618.png","show png")</f>
        <v/>
      </c>
    </row>
    <row r="70">
      <c r="A70" s="1" t="n">
        <v>68</v>
      </c>
      <c r="B70" t="inlineStr">
        <is>
          <t>P184640</t>
        </is>
      </c>
      <c r="C70" t="inlineStr">
        <is>
          <t>D23</t>
        </is>
      </c>
      <c r="D70" t="inlineStr">
        <is>
          <t>GORILLA5</t>
        </is>
      </c>
      <c r="E70" t="inlineStr">
        <is>
          <t>DCM_LMZO</t>
        </is>
      </c>
      <c r="F70" t="inlineStr">
        <is>
          <t>MZMOTE_LULAB_380_500</t>
        </is>
      </c>
      <c r="G70" t="inlineStr">
        <is>
          <t>20190603_222311</t>
        </is>
      </c>
      <c r="H70" t="inlineStr">
        <is>
          <t>process LMZ</t>
        </is>
      </c>
      <c r="I70" t="inlineStr">
        <is>
          <t>0.1</t>
        </is>
      </c>
      <c r="J70" t="inlineStr">
        <is>
          <t>B1</t>
        </is>
      </c>
      <c r="K70" t="inlineStr">
        <is>
          <t>B1 team member</t>
        </is>
      </c>
      <c r="L70" t="inlineStr">
        <is>
          <t>2</t>
        </is>
      </c>
      <c r="M70" t="inlineStr">
        <is>
          <t>2</t>
        </is>
      </c>
      <c r="N70" t="inlineStr">
        <is>
          <t>0</t>
        </is>
      </c>
      <c r="O70" t="inlineStr">
        <is>
          <t>No Error</t>
        </is>
      </c>
      <c r="P70" t="inlineStr">
        <is>
          <t>1310</t>
        </is>
      </c>
      <c r="Q70" t="inlineStr">
        <is>
          <t>0.9984356359406453</t>
        </is>
      </c>
      <c r="R70" t="inlineStr">
        <is>
          <t>-5.626934051513672</t>
        </is>
      </c>
      <c r="S70" t="inlineStr">
        <is>
          <t>0.9999999999999443</t>
        </is>
      </c>
      <c r="T70" t="inlineStr">
        <is>
          <t>1.302277e-07</t>
        </is>
      </c>
      <c r="U70" t="inlineStr">
        <is>
          <t>0.004633154</t>
        </is>
      </c>
      <c r="V70">
        <f>HYPERLINK("C:/Users/junsu/Desktop/Project/results/png_files/Analysis_D23_(2,2)_DCM_LMZO_20190603_222311.png","show png")</f>
        <v/>
      </c>
    </row>
    <row r="71">
      <c r="A71" s="1" t="n">
        <v>69</v>
      </c>
      <c r="B71" t="inlineStr">
        <is>
          <t>P184640</t>
        </is>
      </c>
      <c r="C71" t="inlineStr">
        <is>
          <t>D23</t>
        </is>
      </c>
      <c r="D71" t="inlineStr">
        <is>
          <t>GORILLA5</t>
        </is>
      </c>
      <c r="E71" t="inlineStr">
        <is>
          <t>DCM_LMZO</t>
        </is>
      </c>
      <c r="F71" t="inlineStr">
        <is>
          <t>MZMOTE_LULAB_380_500</t>
        </is>
      </c>
      <c r="G71" t="inlineStr">
        <is>
          <t>20190603_221443</t>
        </is>
      </c>
      <c r="H71" t="inlineStr">
        <is>
          <t>process LMZ</t>
        </is>
      </c>
      <c r="I71" t="inlineStr">
        <is>
          <t>0.1</t>
        </is>
      </c>
      <c r="J71" t="inlineStr">
        <is>
          <t>B1</t>
        </is>
      </c>
      <c r="K71" t="inlineStr">
        <is>
          <t>B1 team member</t>
        </is>
      </c>
      <c r="L71" t="inlineStr">
        <is>
          <t>3</t>
        </is>
      </c>
      <c r="M71" t="inlineStr">
        <is>
          <t>0</t>
        </is>
      </c>
      <c r="N71" t="inlineStr">
        <is>
          <t>0</t>
        </is>
      </c>
      <c r="O71" t="inlineStr">
        <is>
          <t>No Error</t>
        </is>
      </c>
      <c r="P71" t="inlineStr">
        <is>
          <t>1310</t>
        </is>
      </c>
      <c r="Q71" t="inlineStr">
        <is>
          <t>0.9982631858620215</t>
        </is>
      </c>
      <c r="R71" t="inlineStr">
        <is>
          <t>-6.191649913787842</t>
        </is>
      </c>
      <c r="S71" t="inlineStr">
        <is>
          <t>0.9999999999999829</t>
        </is>
      </c>
      <c r="T71" t="inlineStr">
        <is>
          <t>1.358143e-07</t>
        </is>
      </c>
      <c r="U71" t="inlineStr">
        <is>
          <t>0.004295274</t>
        </is>
      </c>
      <c r="V71">
        <f>HYPERLINK("C:/Users/junsu/Desktop/Project/results/png_files/Analysis_D23_(3,0)_DCM_LMZO_20190603_221443.png","show png")</f>
        <v/>
      </c>
    </row>
    <row r="72">
      <c r="A72" s="1" t="n">
        <v>70</v>
      </c>
      <c r="B72" t="inlineStr">
        <is>
          <t>P184640</t>
        </is>
      </c>
      <c r="C72" t="inlineStr">
        <is>
          <t>D24</t>
        </is>
      </c>
      <c r="D72" t="inlineStr">
        <is>
          <t>GORILLA5</t>
        </is>
      </c>
      <c r="E72" t="inlineStr">
        <is>
          <t>DCM_LMZO</t>
        </is>
      </c>
      <c r="F72" t="inlineStr">
        <is>
          <t>MZMOTE_LULAB_380_500</t>
        </is>
      </c>
      <c r="G72" t="inlineStr">
        <is>
          <t>20190531_161607</t>
        </is>
      </c>
      <c r="H72" t="inlineStr">
        <is>
          <t>process LMZ</t>
        </is>
      </c>
      <c r="I72" t="inlineStr">
        <is>
          <t>0.1</t>
        </is>
      </c>
      <c r="J72" t="inlineStr">
        <is>
          <t>B1</t>
        </is>
      </c>
      <c r="K72" t="inlineStr">
        <is>
          <t>B1 team member</t>
        </is>
      </c>
      <c r="L72" t="inlineStr">
        <is>
          <t>-1</t>
        </is>
      </c>
      <c r="M72" t="inlineStr">
        <is>
          <t>-1</t>
        </is>
      </c>
      <c r="N72" t="inlineStr">
        <is>
          <t>2</t>
        </is>
      </c>
      <c r="O72" t="inlineStr">
        <is>
          <t>IV-fitting</t>
        </is>
      </c>
      <c r="P72" t="inlineStr">
        <is>
          <t>1310</t>
        </is>
      </c>
      <c r="Q72" t="inlineStr">
        <is>
          <t>0.9988517431883908</t>
        </is>
      </c>
      <c r="R72" t="inlineStr">
        <is>
          <t>-5.43178653717041</t>
        </is>
      </c>
      <c r="S72" t="inlineStr">
        <is>
          <t>0.9999999970039569</t>
        </is>
      </c>
      <c r="T72" t="inlineStr">
        <is>
          <t>1.17707e-10</t>
        </is>
      </c>
      <c r="U72" t="inlineStr">
        <is>
          <t>1.333762e-10</t>
        </is>
      </c>
      <c r="V72">
        <f>HYPERLINK("C:/Users/junsu/Desktop/Project/results/png_files/Analysis_D24_(-1,-1)_DCM_LMZO_20190531_161607.png","show png")</f>
        <v/>
      </c>
    </row>
    <row r="73">
      <c r="A73" s="1" t="n">
        <v>71</v>
      </c>
      <c r="B73" t="inlineStr">
        <is>
          <t>P184640</t>
        </is>
      </c>
      <c r="C73" t="inlineStr">
        <is>
          <t>D24</t>
        </is>
      </c>
      <c r="D73" t="inlineStr">
        <is>
          <t>GORILLA5</t>
        </is>
      </c>
      <c r="E73" t="inlineStr">
        <is>
          <t>DCM_LMZO</t>
        </is>
      </c>
      <c r="F73" t="inlineStr">
        <is>
          <t>MZMOTE_LULAB_380_500</t>
        </is>
      </c>
      <c r="G73" t="inlineStr">
        <is>
          <t>20190531_164952</t>
        </is>
      </c>
      <c r="H73" t="inlineStr">
        <is>
          <t>process LMZ</t>
        </is>
      </c>
      <c r="I73" t="inlineStr">
        <is>
          <t>0.1</t>
        </is>
      </c>
      <c r="J73" t="inlineStr">
        <is>
          <t>B1</t>
        </is>
      </c>
      <c r="K73" t="inlineStr">
        <is>
          <t>B1 team member</t>
        </is>
      </c>
      <c r="L73" t="inlineStr">
        <is>
          <t>-1</t>
        </is>
      </c>
      <c r="M73" t="inlineStr">
        <is>
          <t>-3</t>
        </is>
      </c>
      <c r="N73" t="inlineStr">
        <is>
          <t>2</t>
        </is>
      </c>
      <c r="O73" t="inlineStr">
        <is>
          <t>IV-fitting</t>
        </is>
      </c>
      <c r="P73" t="inlineStr">
        <is>
          <t>1310</t>
        </is>
      </c>
      <c r="Q73" t="inlineStr">
        <is>
          <t>0.9991594892846548</t>
        </is>
      </c>
      <c r="R73" t="inlineStr">
        <is>
          <t>-5.667716026306152</t>
        </is>
      </c>
      <c r="S73" t="inlineStr">
        <is>
          <t>0.9999999616045886</t>
        </is>
      </c>
      <c r="T73" t="inlineStr">
        <is>
          <t>1.184192e-10</t>
        </is>
      </c>
      <c r="U73" t="inlineStr">
        <is>
          <t>1.283487e-10</t>
        </is>
      </c>
      <c r="V73">
        <f>HYPERLINK("C:/Users/junsu/Desktop/Project/results/png_files/Analysis_D24_(-1,-3)_DCM_LMZO_20190531_164952.png","show png")</f>
        <v/>
      </c>
    </row>
    <row r="74">
      <c r="A74" s="1" t="n">
        <v>72</v>
      </c>
      <c r="B74" t="inlineStr">
        <is>
          <t>P184640</t>
        </is>
      </c>
      <c r="C74" t="inlineStr">
        <is>
          <t>D24</t>
        </is>
      </c>
      <c r="D74" t="inlineStr">
        <is>
          <t>GORILLA5</t>
        </is>
      </c>
      <c r="E74" t="inlineStr">
        <is>
          <t>DCM_LMZO</t>
        </is>
      </c>
      <c r="F74" t="inlineStr">
        <is>
          <t>MZMOTE_LULAB_380_500</t>
        </is>
      </c>
      <c r="G74" t="inlineStr">
        <is>
          <t>20190531_222808</t>
        </is>
      </c>
      <c r="H74" t="inlineStr">
        <is>
          <t>process LMZ</t>
        </is>
      </c>
      <c r="I74" t="inlineStr">
        <is>
          <t>0.1</t>
        </is>
      </c>
      <c r="J74" t="inlineStr">
        <is>
          <t>B1</t>
        </is>
      </c>
      <c r="K74" t="inlineStr">
        <is>
          <t>B1 team member</t>
        </is>
      </c>
      <c r="L74" t="inlineStr">
        <is>
          <t>-1</t>
        </is>
      </c>
      <c r="M74" t="inlineStr">
        <is>
          <t>3</t>
        </is>
      </c>
      <c r="N74" t="inlineStr">
        <is>
          <t>2</t>
        </is>
      </c>
      <c r="O74" t="inlineStr">
        <is>
          <t>IV-fitting</t>
        </is>
      </c>
      <c r="P74" t="inlineStr">
        <is>
          <t>1310</t>
        </is>
      </c>
      <c r="Q74" t="inlineStr">
        <is>
          <t>0.9989181485854707</t>
        </is>
      </c>
      <c r="R74" t="inlineStr">
        <is>
          <t>-6.43640661239624</t>
        </is>
      </c>
      <c r="S74" t="inlineStr">
        <is>
          <t>0.9999999856502831</t>
        </is>
      </c>
      <c r="T74" t="inlineStr">
        <is>
          <t>1.196762e-10</t>
        </is>
      </c>
      <c r="U74" t="inlineStr">
        <is>
          <t>1.271337e-10</t>
        </is>
      </c>
      <c r="V74">
        <f>HYPERLINK("C:/Users/junsu/Desktop/Project/results/png_files/Analysis_D24_(-1,3)_DCM_LMZO_20190531_222808.png","show png")</f>
        <v/>
      </c>
    </row>
    <row r="75">
      <c r="A75" s="1" t="n">
        <v>73</v>
      </c>
      <c r="B75" t="inlineStr">
        <is>
          <t>P184640</t>
        </is>
      </c>
      <c r="C75" t="inlineStr">
        <is>
          <t>D24</t>
        </is>
      </c>
      <c r="D75" t="inlineStr">
        <is>
          <t>GORILLA5</t>
        </is>
      </c>
      <c r="E75" t="inlineStr">
        <is>
          <t>DCM_LMZO</t>
        </is>
      </c>
      <c r="F75" t="inlineStr">
        <is>
          <t>MZMOTE_LULAB_380_500</t>
        </is>
      </c>
      <c r="G75" t="inlineStr">
        <is>
          <t>20190531_193857</t>
        </is>
      </c>
      <c r="H75" t="inlineStr">
        <is>
          <t>process LMZ</t>
        </is>
      </c>
      <c r="I75" t="inlineStr">
        <is>
          <t>0.1</t>
        </is>
      </c>
      <c r="J75" t="inlineStr">
        <is>
          <t>B1</t>
        </is>
      </c>
      <c r="K75" t="inlineStr">
        <is>
          <t>B1 team member</t>
        </is>
      </c>
      <c r="L75" t="inlineStr">
        <is>
          <t>-3</t>
        </is>
      </c>
      <c r="M75" t="inlineStr">
        <is>
          <t>-3</t>
        </is>
      </c>
      <c r="N75" t="inlineStr">
        <is>
          <t>2</t>
        </is>
      </c>
      <c r="O75" t="inlineStr">
        <is>
          <t>IV-fitting</t>
        </is>
      </c>
      <c r="P75" t="inlineStr">
        <is>
          <t>1310</t>
        </is>
      </c>
      <c r="Q75" t="inlineStr">
        <is>
          <t>0.9987801767037077</t>
        </is>
      </c>
      <c r="R75" t="inlineStr">
        <is>
          <t>-6.657200336456299</t>
        </is>
      </c>
      <c r="S75" t="inlineStr">
        <is>
          <t>1.0000000024454068</t>
        </is>
      </c>
      <c r="T75" t="inlineStr">
        <is>
          <t>1.205979e-10</t>
        </is>
      </c>
      <c r="U75" t="inlineStr">
        <is>
          <t>1.252065e-10</t>
        </is>
      </c>
      <c r="V75">
        <f>HYPERLINK("C:/Users/junsu/Desktop/Project/results/png_files/Analysis_D24_(-3,-3)_DCM_LMZO_20190531_193857.png","show png")</f>
        <v/>
      </c>
    </row>
    <row r="76">
      <c r="A76" s="1" t="n">
        <v>74</v>
      </c>
      <c r="B76" t="inlineStr">
        <is>
          <t>P184640</t>
        </is>
      </c>
      <c r="C76" t="inlineStr">
        <is>
          <t>D24</t>
        </is>
      </c>
      <c r="D76" t="inlineStr">
        <is>
          <t>GORILLA5</t>
        </is>
      </c>
      <c r="E76" t="inlineStr">
        <is>
          <t>DCM_LMZO</t>
        </is>
      </c>
      <c r="F76" t="inlineStr">
        <is>
          <t>MZMOTE_LULAB_380_500</t>
        </is>
      </c>
      <c r="G76" t="inlineStr">
        <is>
          <t>20190531_183125</t>
        </is>
      </c>
      <c r="H76" t="inlineStr">
        <is>
          <t>process LMZ</t>
        </is>
      </c>
      <c r="I76" t="inlineStr">
        <is>
          <t>0.1</t>
        </is>
      </c>
      <c r="J76" t="inlineStr">
        <is>
          <t>B1</t>
        </is>
      </c>
      <c r="K76" t="inlineStr">
        <is>
          <t>B1 team member</t>
        </is>
      </c>
      <c r="L76" t="inlineStr">
        <is>
          <t>-3</t>
        </is>
      </c>
      <c r="M76" t="inlineStr">
        <is>
          <t>0</t>
        </is>
      </c>
      <c r="N76" t="inlineStr">
        <is>
          <t>2</t>
        </is>
      </c>
      <c r="O76" t="inlineStr">
        <is>
          <t>IV-fitting</t>
        </is>
      </c>
      <c r="P76" t="inlineStr">
        <is>
          <t>1310</t>
        </is>
      </c>
      <c r="Q76" t="inlineStr">
        <is>
          <t>0.9991914638232302</t>
        </is>
      </c>
      <c r="R76" t="inlineStr">
        <is>
          <t>-5.393341064453125</t>
        </is>
      </c>
      <c r="S76" t="inlineStr">
        <is>
          <t>1.0000000003321454</t>
        </is>
      </c>
      <c r="T76" t="inlineStr">
        <is>
          <t>1.227765e-10</t>
        </is>
      </c>
      <c r="U76" t="inlineStr">
        <is>
          <t>1.257093e-10</t>
        </is>
      </c>
      <c r="V76">
        <f>HYPERLINK("C:/Users/junsu/Desktop/Project/results/png_files/Analysis_D24_(-3,0)_DCM_LMZO_20190531_183125.png","show png")</f>
        <v/>
      </c>
    </row>
    <row r="77">
      <c r="A77" s="1" t="n">
        <v>75</v>
      </c>
      <c r="B77" t="inlineStr">
        <is>
          <t>P184640</t>
        </is>
      </c>
      <c r="C77" t="inlineStr">
        <is>
          <t>D24</t>
        </is>
      </c>
      <c r="D77" t="inlineStr">
        <is>
          <t>GORILLA5</t>
        </is>
      </c>
      <c r="E77" t="inlineStr">
        <is>
          <t>DCM_LMZO</t>
        </is>
      </c>
      <c r="F77" t="inlineStr">
        <is>
          <t>MZMOTE_LULAB_380_500</t>
        </is>
      </c>
      <c r="G77" t="inlineStr">
        <is>
          <t>20190531_230158</t>
        </is>
      </c>
      <c r="H77" t="inlineStr">
        <is>
          <t>process LMZ</t>
        </is>
      </c>
      <c r="I77" t="inlineStr">
        <is>
          <t>0.1</t>
        </is>
      </c>
      <c r="J77" t="inlineStr">
        <is>
          <t>B1</t>
        </is>
      </c>
      <c r="K77" t="inlineStr">
        <is>
          <t>B1 team member</t>
        </is>
      </c>
      <c r="L77" t="inlineStr">
        <is>
          <t>-3</t>
        </is>
      </c>
      <c r="M77" t="inlineStr">
        <is>
          <t>2</t>
        </is>
      </c>
      <c r="N77" t="inlineStr">
        <is>
          <t>2</t>
        </is>
      </c>
      <c r="O77" t="inlineStr">
        <is>
          <t>IV-fitting</t>
        </is>
      </c>
      <c r="P77" t="inlineStr">
        <is>
          <t>1310</t>
        </is>
      </c>
      <c r="Q77" t="inlineStr">
        <is>
          <t>0.9992489019897889</t>
        </is>
      </c>
      <c r="R77" t="inlineStr">
        <is>
          <t>-6.643723964691162</t>
        </is>
      </c>
      <c r="S77" t="inlineStr">
        <is>
          <t>0.9999999713606701</t>
        </is>
      </c>
      <c r="T77" t="inlineStr">
        <is>
          <t>1.130561e-10</t>
        </is>
      </c>
      <c r="U77" t="inlineStr">
        <is>
          <t>1.353872e-10</t>
        </is>
      </c>
      <c r="V77">
        <f>HYPERLINK("C:/Users/junsu/Desktop/Project/results/png_files/Analysis_D24_(-3,2)_DCM_LMZO_20190531_230158.png","show png")</f>
        <v/>
      </c>
    </row>
    <row r="78">
      <c r="A78" s="1" t="n">
        <v>76</v>
      </c>
      <c r="B78" t="inlineStr">
        <is>
          <t>P184640</t>
        </is>
      </c>
      <c r="C78" t="inlineStr">
        <is>
          <t>D24</t>
        </is>
      </c>
      <c r="D78" t="inlineStr">
        <is>
          <t>GORILLA5</t>
        </is>
      </c>
      <c r="E78" t="inlineStr">
        <is>
          <t>DCM_LMZO</t>
        </is>
      </c>
      <c r="F78" t="inlineStr">
        <is>
          <t>MZMOTE_LULAB_380_500</t>
        </is>
      </c>
      <c r="G78" t="inlineStr">
        <is>
          <t>20190531_190512</t>
        </is>
      </c>
      <c r="H78" t="inlineStr">
        <is>
          <t>process LMZ</t>
        </is>
      </c>
      <c r="I78" t="inlineStr">
        <is>
          <t>0.1</t>
        </is>
      </c>
      <c r="J78" t="inlineStr">
        <is>
          <t>B1</t>
        </is>
      </c>
      <c r="K78" t="inlineStr">
        <is>
          <t>B1 team member</t>
        </is>
      </c>
      <c r="L78" t="inlineStr">
        <is>
          <t>-4</t>
        </is>
      </c>
      <c r="M78" t="inlineStr">
        <is>
          <t>-1</t>
        </is>
      </c>
      <c r="N78" t="inlineStr">
        <is>
          <t>2</t>
        </is>
      </c>
      <c r="O78" t="inlineStr">
        <is>
          <t>IV-fitting</t>
        </is>
      </c>
      <c r="P78" t="inlineStr">
        <is>
          <t>1310</t>
        </is>
      </c>
      <c r="Q78" t="inlineStr">
        <is>
          <t>0.9985840601523771</t>
        </is>
      </c>
      <c r="R78" t="inlineStr">
        <is>
          <t>-7.048968315124512</t>
        </is>
      </c>
      <c r="S78" t="inlineStr">
        <is>
          <t>0.9999999868909967</t>
        </is>
      </c>
      <c r="T78" t="inlineStr">
        <is>
          <t>1.203047e-10</t>
        </is>
      </c>
      <c r="U78" t="inlineStr">
        <is>
          <t>1.222319e-10</t>
        </is>
      </c>
      <c r="V78">
        <f>HYPERLINK("C:/Users/junsu/Desktop/Project/results/png_files/Analysis_D24_(-4,-1)_DCM_LMZO_20190531_190512.png","show png")</f>
        <v/>
      </c>
    </row>
    <row r="79">
      <c r="A79" s="1" t="n">
        <v>77</v>
      </c>
      <c r="B79" t="inlineStr">
        <is>
          <t>P184640</t>
        </is>
      </c>
      <c r="C79" t="inlineStr">
        <is>
          <t>D24</t>
        </is>
      </c>
      <c r="D79" t="inlineStr">
        <is>
          <t>GORILLA5</t>
        </is>
      </c>
      <c r="E79" t="inlineStr">
        <is>
          <t>DCM_LMZO</t>
        </is>
      </c>
      <c r="F79" t="inlineStr">
        <is>
          <t>MZMOTE_LULAB_380_500</t>
        </is>
      </c>
      <c r="G79" t="inlineStr">
        <is>
          <t>20190531_201254</t>
        </is>
      </c>
      <c r="H79" t="inlineStr">
        <is>
          <t>process LMZ</t>
        </is>
      </c>
      <c r="I79" t="inlineStr">
        <is>
          <t>0.1</t>
        </is>
      </c>
      <c r="J79" t="inlineStr">
        <is>
          <t>B1</t>
        </is>
      </c>
      <c r="K79" t="inlineStr">
        <is>
          <t>B1 team member</t>
        </is>
      </c>
      <c r="L79" t="inlineStr">
        <is>
          <t>0</t>
        </is>
      </c>
      <c r="M79" t="inlineStr">
        <is>
          <t>-4</t>
        </is>
      </c>
      <c r="N79" t="inlineStr">
        <is>
          <t>2</t>
        </is>
      </c>
      <c r="O79" t="inlineStr">
        <is>
          <t>IV-fitting</t>
        </is>
      </c>
      <c r="P79" t="inlineStr">
        <is>
          <t>1310</t>
        </is>
      </c>
      <c r="Q79" t="inlineStr">
        <is>
          <t>0.9992040604403498</t>
        </is>
      </c>
      <c r="R79" t="inlineStr">
        <is>
          <t>-6.105777740478516</t>
        </is>
      </c>
      <c r="S79" t="inlineStr">
        <is>
          <t>0.9999999909404242</t>
        </is>
      </c>
      <c r="T79" t="inlineStr">
        <is>
          <t>1.223995e-10</t>
        </is>
      </c>
      <c r="U79" t="inlineStr">
        <is>
          <t>1.327059e-10</t>
        </is>
      </c>
      <c r="V79">
        <f>HYPERLINK("C:/Users/junsu/Desktop/Project/results/png_files/Analysis_D24_(0,-4)_DCM_LMZO_20190531_201254.png","show png")</f>
        <v/>
      </c>
    </row>
    <row r="80">
      <c r="A80" s="1" t="n">
        <v>78</v>
      </c>
      <c r="B80" t="inlineStr">
        <is>
          <t>P184640</t>
        </is>
      </c>
      <c r="C80" t="inlineStr">
        <is>
          <t>D24</t>
        </is>
      </c>
      <c r="D80" t="inlineStr">
        <is>
          <t>GORILLA5</t>
        </is>
      </c>
      <c r="E80" t="inlineStr">
        <is>
          <t>DCM_LMZO</t>
        </is>
      </c>
      <c r="F80" t="inlineStr">
        <is>
          <t>MZMOTE_LULAB_380_500</t>
        </is>
      </c>
      <c r="G80" t="inlineStr">
        <is>
          <t>20190531_154219</t>
        </is>
      </c>
      <c r="H80" t="inlineStr">
        <is>
          <t>process LMZ</t>
        </is>
      </c>
      <c r="I80" t="inlineStr">
        <is>
          <t>0.1</t>
        </is>
      </c>
      <c r="J80" t="inlineStr">
        <is>
          <t>B1</t>
        </is>
      </c>
      <c r="K80" t="inlineStr">
        <is>
          <t>B1 team member</t>
        </is>
      </c>
      <c r="L80" t="inlineStr">
        <is>
          <t>0</t>
        </is>
      </c>
      <c r="M80" t="inlineStr">
        <is>
          <t>0</t>
        </is>
      </c>
      <c r="N80" t="inlineStr">
        <is>
          <t>2</t>
        </is>
      </c>
      <c r="O80" t="inlineStr">
        <is>
          <t>IV-fitting</t>
        </is>
      </c>
      <c r="P80" t="inlineStr">
        <is>
          <t>1310</t>
        </is>
      </c>
      <c r="Q80" t="inlineStr">
        <is>
          <t>0.9983465255259895</t>
        </is>
      </c>
      <c r="R80" t="inlineStr">
        <is>
          <t>-5.597927093505859</t>
        </is>
      </c>
      <c r="S80" t="inlineStr">
        <is>
          <t>0.9999999863943881</t>
        </is>
      </c>
      <c r="T80" t="inlineStr">
        <is>
          <t>1.200114e-10</t>
        </is>
      </c>
      <c r="U80" t="inlineStr">
        <is>
          <t>1.300665e-10</t>
        </is>
      </c>
      <c r="V80">
        <f>HYPERLINK("C:/Users/junsu/Desktop/Project/results/png_files/Analysis_D24_(0,0)_DCM_LMZO_20190531_154219.png","show png")</f>
        <v/>
      </c>
    </row>
    <row r="81">
      <c r="A81" s="1" t="n">
        <v>79</v>
      </c>
      <c r="B81" t="inlineStr">
        <is>
          <t>P184640</t>
        </is>
      </c>
      <c r="C81" t="inlineStr">
        <is>
          <t>D24</t>
        </is>
      </c>
      <c r="D81" t="inlineStr">
        <is>
          <t>GORILLA5</t>
        </is>
      </c>
      <c r="E81" t="inlineStr">
        <is>
          <t>DCM_LMZO</t>
        </is>
      </c>
      <c r="F81" t="inlineStr">
        <is>
          <t>MZMOTE_LULAB_380_500</t>
        </is>
      </c>
      <c r="G81" t="inlineStr">
        <is>
          <t>20190531_175734</t>
        </is>
      </c>
      <c r="H81" t="inlineStr">
        <is>
          <t>process LMZ</t>
        </is>
      </c>
      <c r="I81" t="inlineStr">
        <is>
          <t>0.1</t>
        </is>
      </c>
      <c r="J81" t="inlineStr">
        <is>
          <t>B1</t>
        </is>
      </c>
      <c r="K81" t="inlineStr">
        <is>
          <t>B1 team member</t>
        </is>
      </c>
      <c r="L81" t="inlineStr">
        <is>
          <t>0</t>
        </is>
      </c>
      <c r="M81" t="inlineStr">
        <is>
          <t>2</t>
        </is>
      </c>
      <c r="N81" t="inlineStr">
        <is>
          <t>2</t>
        </is>
      </c>
      <c r="O81" t="inlineStr">
        <is>
          <t>IV-fitting</t>
        </is>
      </c>
      <c r="P81" t="inlineStr">
        <is>
          <t>1310</t>
        </is>
      </c>
      <c r="Q81" t="inlineStr">
        <is>
          <t>0.9989030227284382</t>
        </is>
      </c>
      <c r="R81" t="inlineStr">
        <is>
          <t>-5.590353012084961</t>
        </is>
      </c>
      <c r="S81" t="inlineStr">
        <is>
          <t>0.9999999848609002</t>
        </is>
      </c>
      <c r="T81" t="inlineStr">
        <is>
          <t>1.209331e-10</t>
        </is>
      </c>
      <c r="U81" t="inlineStr">
        <is>
          <t>1.291028e-10</t>
        </is>
      </c>
      <c r="V81">
        <f>HYPERLINK("C:/Users/junsu/Desktop/Project/results/png_files/Analysis_D24_(0,2)_DCM_LMZO_20190531_175734.png","show png")</f>
        <v/>
      </c>
    </row>
    <row r="82">
      <c r="A82" s="1" t="n">
        <v>80</v>
      </c>
      <c r="B82" t="inlineStr">
        <is>
          <t>P184640</t>
        </is>
      </c>
      <c r="C82" t="inlineStr">
        <is>
          <t>D24</t>
        </is>
      </c>
      <c r="D82" t="inlineStr">
        <is>
          <t>GORILLA5</t>
        </is>
      </c>
      <c r="E82" t="inlineStr">
        <is>
          <t>DCM_LMZO</t>
        </is>
      </c>
      <c r="F82" t="inlineStr">
        <is>
          <t>MZMOTE_LULAB_380_500</t>
        </is>
      </c>
      <c r="G82" t="inlineStr">
        <is>
          <t>20190531_172343</t>
        </is>
      </c>
      <c r="H82" t="inlineStr">
        <is>
          <t>process LMZ</t>
        </is>
      </c>
      <c r="I82" t="inlineStr">
        <is>
          <t>0.1</t>
        </is>
      </c>
      <c r="J82" t="inlineStr">
        <is>
          <t>B1</t>
        </is>
      </c>
      <c r="K82" t="inlineStr">
        <is>
          <t>B1 team member</t>
        </is>
      </c>
      <c r="L82" t="inlineStr">
        <is>
          <t>2</t>
        </is>
      </c>
      <c r="M82" t="inlineStr">
        <is>
          <t>-1</t>
        </is>
      </c>
      <c r="N82" t="inlineStr">
        <is>
          <t>2</t>
        </is>
      </c>
      <c r="O82" t="inlineStr">
        <is>
          <t>IV-fitting</t>
        </is>
      </c>
      <c r="P82" t="inlineStr">
        <is>
          <t>1310</t>
        </is>
      </c>
      <c r="Q82" t="inlineStr">
        <is>
          <t>0.9982160286213161</t>
        </is>
      </c>
      <c r="R82" t="inlineStr">
        <is>
          <t>-5.61832857131958</t>
        </is>
      </c>
      <c r="S82" t="inlineStr">
        <is>
          <t>0.9999999773002525</t>
        </is>
      </c>
      <c r="T82" t="inlineStr">
        <is>
          <t>1.228184e-10</t>
        </is>
      </c>
      <c r="U82" t="inlineStr">
        <is>
          <t>1.283068e-10</t>
        </is>
      </c>
      <c r="V82">
        <f>HYPERLINK("C:/Users/junsu/Desktop/Project/results/png_files/Analysis_D24_(2,-1)_DCM_LMZO_20190531_172343.png","show png")</f>
        <v/>
      </c>
    </row>
    <row r="83">
      <c r="A83" s="1" t="n">
        <v>81</v>
      </c>
      <c r="B83" t="inlineStr">
        <is>
          <t>P184640</t>
        </is>
      </c>
      <c r="C83" t="inlineStr">
        <is>
          <t>D24</t>
        </is>
      </c>
      <c r="D83" t="inlineStr">
        <is>
          <t>GORILLA5</t>
        </is>
      </c>
      <c r="E83" t="inlineStr">
        <is>
          <t>DCM_LMZO</t>
        </is>
      </c>
      <c r="F83" t="inlineStr">
        <is>
          <t>MZMOTE_LULAB_380_500</t>
        </is>
      </c>
      <c r="G83" t="inlineStr">
        <is>
          <t>20190531_204639</t>
        </is>
      </c>
      <c r="H83" t="inlineStr">
        <is>
          <t>process LMZ</t>
        </is>
      </c>
      <c r="I83" t="inlineStr">
        <is>
          <t>0.1</t>
        </is>
      </c>
      <c r="J83" t="inlineStr">
        <is>
          <t>B1</t>
        </is>
      </c>
      <c r="K83" t="inlineStr">
        <is>
          <t>B1 team member</t>
        </is>
      </c>
      <c r="L83" t="inlineStr">
        <is>
          <t>2</t>
        </is>
      </c>
      <c r="M83" t="inlineStr">
        <is>
          <t>-3</t>
        </is>
      </c>
      <c r="N83" t="inlineStr">
        <is>
          <t>2</t>
        </is>
      </c>
      <c r="O83" t="inlineStr">
        <is>
          <t>IV-fitting</t>
        </is>
      </c>
      <c r="P83" t="inlineStr">
        <is>
          <t>1310</t>
        </is>
      </c>
      <c r="Q83" t="inlineStr">
        <is>
          <t>0.9989486602547889</t>
        </is>
      </c>
      <c r="R83" t="inlineStr">
        <is>
          <t>-5.9893999099731445</t>
        </is>
      </c>
      <c r="S83" t="inlineStr">
        <is>
          <t>0.9999999734606816</t>
        </is>
      </c>
      <c r="T83" t="inlineStr">
        <is>
          <t>1.191315e-10</t>
        </is>
      </c>
      <c r="U83" t="inlineStr">
        <is>
          <t>1.277203e-10</t>
        </is>
      </c>
      <c r="V83">
        <f>HYPERLINK("C:/Users/junsu/Desktop/Project/results/png_files/Analysis_D24_(2,-3)_DCM_LMZO_20190531_204639.png","show png")</f>
        <v/>
      </c>
    </row>
    <row r="84">
      <c r="A84" s="1" t="n">
        <v>82</v>
      </c>
      <c r="B84" t="inlineStr">
        <is>
          <t>P184640</t>
        </is>
      </c>
      <c r="C84" t="inlineStr">
        <is>
          <t>D24</t>
        </is>
      </c>
      <c r="D84" t="inlineStr">
        <is>
          <t>GORILLA5</t>
        </is>
      </c>
      <c r="E84" t="inlineStr">
        <is>
          <t>DCM_LMZO</t>
        </is>
      </c>
      <c r="F84" t="inlineStr">
        <is>
          <t>MZMOTE_LULAB_380_500</t>
        </is>
      </c>
      <c r="G84" t="inlineStr">
        <is>
          <t>20190531_215419</t>
        </is>
      </c>
      <c r="H84" t="inlineStr">
        <is>
          <t>process LMZ</t>
        </is>
      </c>
      <c r="I84" t="inlineStr">
        <is>
          <t>0.1</t>
        </is>
      </c>
      <c r="J84" t="inlineStr">
        <is>
          <t>B1</t>
        </is>
      </c>
      <c r="K84" t="inlineStr">
        <is>
          <t>B1 team member</t>
        </is>
      </c>
      <c r="L84" t="inlineStr">
        <is>
          <t>2</t>
        </is>
      </c>
      <c r="M84" t="inlineStr">
        <is>
          <t>2</t>
        </is>
      </c>
      <c r="N84" t="inlineStr">
        <is>
          <t>2</t>
        </is>
      </c>
      <c r="O84" t="inlineStr">
        <is>
          <t>IV-fitting</t>
        </is>
      </c>
      <c r="P84" t="inlineStr">
        <is>
          <t>1310</t>
        </is>
      </c>
      <c r="Q84" t="inlineStr">
        <is>
          <t>0.9988698747097403</t>
        </is>
      </c>
      <c r="R84" t="inlineStr">
        <is>
          <t>-5.527715682983398</t>
        </is>
      </c>
      <c r="S84" t="inlineStr">
        <is>
          <t>0.9999999797137735</t>
        </is>
      </c>
      <c r="T84" t="inlineStr">
        <is>
          <t>1.204304e-10</t>
        </is>
      </c>
      <c r="U84" t="inlineStr">
        <is>
          <t>1.300245e-10</t>
        </is>
      </c>
      <c r="V84">
        <f>HYPERLINK("C:/Users/junsu/Desktop/Project/results/png_files/Analysis_D24_(2,2)_DCM_LMZO_20190531_215419.png","show png")</f>
        <v/>
      </c>
    </row>
    <row r="85">
      <c r="A85" s="1" t="n">
        <v>83</v>
      </c>
      <c r="B85" t="inlineStr">
        <is>
          <t>P184640</t>
        </is>
      </c>
      <c r="C85" t="inlineStr">
        <is>
          <t>D24</t>
        </is>
      </c>
      <c r="D85" t="inlineStr">
        <is>
          <t>GORILLA5</t>
        </is>
      </c>
      <c r="E85" t="inlineStr">
        <is>
          <t>DCM_LMZO</t>
        </is>
      </c>
      <c r="F85" t="inlineStr">
        <is>
          <t>MZMOTE_LULAB_380_500</t>
        </is>
      </c>
      <c r="G85" t="inlineStr">
        <is>
          <t>20190531_212029</t>
        </is>
      </c>
      <c r="H85" t="inlineStr">
        <is>
          <t>process LMZ</t>
        </is>
      </c>
      <c r="I85" t="inlineStr">
        <is>
          <t>0.1</t>
        </is>
      </c>
      <c r="J85" t="inlineStr">
        <is>
          <t>B1</t>
        </is>
      </c>
      <c r="K85" t="inlineStr">
        <is>
          <t>B1 team member</t>
        </is>
      </c>
      <c r="L85" t="inlineStr">
        <is>
          <t>3</t>
        </is>
      </c>
      <c r="M85" t="inlineStr">
        <is>
          <t>0</t>
        </is>
      </c>
      <c r="N85" t="inlineStr">
        <is>
          <t>2</t>
        </is>
      </c>
      <c r="O85" t="inlineStr">
        <is>
          <t>IV-fitting</t>
        </is>
      </c>
      <c r="P85" t="inlineStr">
        <is>
          <t>1310</t>
        </is>
      </c>
      <c r="Q85" t="inlineStr">
        <is>
          <t>0.9986443171989713</t>
        </is>
      </c>
      <c r="R85" t="inlineStr">
        <is>
          <t>-5.8534255027771</t>
        </is>
      </c>
      <c r="S85" t="inlineStr">
        <is>
          <t>0.9999999873457894</t>
        </is>
      </c>
      <c r="T85" t="inlineStr">
        <is>
          <t>1.218548e-10</t>
        </is>
      </c>
      <c r="U85" t="inlineStr">
        <is>
          <t>1.334181e-10</t>
        </is>
      </c>
      <c r="V85">
        <f>HYPERLINK("C:/Users/junsu/Desktop/Project/results/png_files/Analysis_D24_(3,0)_DCM_LMZO_20190531_212029.png","show png")</f>
        <v/>
      </c>
    </row>
    <row r="86">
      <c r="A86" s="1" t="n">
        <v>84</v>
      </c>
      <c r="B86" t="inlineStr">
        <is>
          <t>P184640</t>
        </is>
      </c>
      <c r="C86" t="inlineStr">
        <is>
          <t>D24</t>
        </is>
      </c>
      <c r="D86" t="inlineStr">
        <is>
          <t>GORILLA5</t>
        </is>
      </c>
      <c r="E86" t="inlineStr">
        <is>
          <t>DCM_LMZO</t>
        </is>
      </c>
      <c r="F86" t="inlineStr">
        <is>
          <t>MZMOTE_LULAB_380_500</t>
        </is>
      </c>
      <c r="G86" t="inlineStr">
        <is>
          <t>20190603_230049</t>
        </is>
      </c>
      <c r="H86" t="inlineStr">
        <is>
          <t>process LMZ</t>
        </is>
      </c>
      <c r="I86" t="inlineStr">
        <is>
          <t>0.1</t>
        </is>
      </c>
      <c r="J86" t="inlineStr">
        <is>
          <t>B1</t>
        </is>
      </c>
      <c r="K86" t="inlineStr">
        <is>
          <t>B1 team member</t>
        </is>
      </c>
      <c r="L86" t="inlineStr">
        <is>
          <t>-1</t>
        </is>
      </c>
      <c r="M86" t="inlineStr">
        <is>
          <t>-1</t>
        </is>
      </c>
      <c r="N86" t="inlineStr">
        <is>
          <t>0</t>
        </is>
      </c>
      <c r="O86" t="inlineStr">
        <is>
          <t>No Error</t>
        </is>
      </c>
      <c r="P86" t="inlineStr">
        <is>
          <t>1310</t>
        </is>
      </c>
      <c r="Q86" t="inlineStr">
        <is>
          <t>0.9984659673536395</t>
        </is>
      </c>
      <c r="R86" t="inlineStr">
        <is>
          <t>-5.46799373626709</t>
        </is>
      </c>
      <c r="S86" t="inlineStr">
        <is>
          <t>0.9999999999996969</t>
        </is>
      </c>
      <c r="T86" t="inlineStr">
        <is>
          <t>3.047158e-07</t>
        </is>
      </c>
      <c r="U86" t="inlineStr">
        <is>
          <t>0.004221569</t>
        </is>
      </c>
      <c r="V86">
        <f>HYPERLINK("C:/Users/junsu/Desktop/Project/results/png_files/Analysis_D24_(-1,-1)_DCM_LMZO_20190603_230049.png","show png")</f>
        <v/>
      </c>
    </row>
    <row r="87">
      <c r="A87" s="1" t="n">
        <v>85</v>
      </c>
      <c r="B87" t="inlineStr">
        <is>
          <t>P184640</t>
        </is>
      </c>
      <c r="C87" t="inlineStr">
        <is>
          <t>D24</t>
        </is>
      </c>
      <c r="D87" t="inlineStr">
        <is>
          <t>GORILLA5</t>
        </is>
      </c>
      <c r="E87" t="inlineStr">
        <is>
          <t>DCM_LMZO</t>
        </is>
      </c>
      <c r="F87" t="inlineStr">
        <is>
          <t>MZMOTE_LULAB_380_500</t>
        </is>
      </c>
      <c r="G87" t="inlineStr">
        <is>
          <t>20190603_230916</t>
        </is>
      </c>
      <c r="H87" t="inlineStr">
        <is>
          <t>process LMZ</t>
        </is>
      </c>
      <c r="I87" t="inlineStr">
        <is>
          <t>0.1</t>
        </is>
      </c>
      <c r="J87" t="inlineStr">
        <is>
          <t>B1</t>
        </is>
      </c>
      <c r="K87" t="inlineStr">
        <is>
          <t>B1 team member</t>
        </is>
      </c>
      <c r="L87" t="inlineStr">
        <is>
          <t>-1</t>
        </is>
      </c>
      <c r="M87" t="inlineStr">
        <is>
          <t>-3</t>
        </is>
      </c>
      <c r="N87" t="inlineStr">
        <is>
          <t>0</t>
        </is>
      </c>
      <c r="O87" t="inlineStr">
        <is>
          <t>No Error</t>
        </is>
      </c>
      <c r="P87" t="inlineStr">
        <is>
          <t>1310</t>
        </is>
      </c>
      <c r="Q87" t="inlineStr">
        <is>
          <t>0.999319187493191</t>
        </is>
      </c>
      <c r="R87" t="inlineStr">
        <is>
          <t>-5.525676250457764</t>
        </is>
      </c>
      <c r="S87" t="inlineStr">
        <is>
          <t>0.9999999999995753</t>
        </is>
      </c>
      <c r="T87" t="inlineStr">
        <is>
          <t>2.998289e-07</t>
        </is>
      </c>
      <c r="U87" t="inlineStr">
        <is>
          <t>0.002944735</t>
        </is>
      </c>
      <c r="V87">
        <f>HYPERLINK("C:/Users/junsu/Desktop/Project/results/png_files/Analysis_D24_(-1,-3)_DCM_LMZO_20190603_230916.png","show png")</f>
        <v/>
      </c>
    </row>
    <row r="88">
      <c r="A88" s="1" t="n">
        <v>86</v>
      </c>
      <c r="B88" t="inlineStr">
        <is>
          <t>P184640</t>
        </is>
      </c>
      <c r="C88" t="inlineStr">
        <is>
          <t>D24</t>
        </is>
      </c>
      <c r="D88" t="inlineStr">
        <is>
          <t>GORILLA5</t>
        </is>
      </c>
      <c r="E88" t="inlineStr">
        <is>
          <t>DCM_LMZO</t>
        </is>
      </c>
      <c r="F88" t="inlineStr">
        <is>
          <t>MZMOTE_LULAB_380_500</t>
        </is>
      </c>
      <c r="G88" t="inlineStr">
        <is>
          <t>20190604_003352</t>
        </is>
      </c>
      <c r="H88" t="inlineStr">
        <is>
          <t>process LMZ</t>
        </is>
      </c>
      <c r="I88" t="inlineStr">
        <is>
          <t>0.1</t>
        </is>
      </c>
      <c r="J88" t="inlineStr">
        <is>
          <t>B1</t>
        </is>
      </c>
      <c r="K88" t="inlineStr">
        <is>
          <t>B1 team member</t>
        </is>
      </c>
      <c r="L88" t="inlineStr">
        <is>
          <t>-1</t>
        </is>
      </c>
      <c r="M88" t="inlineStr">
        <is>
          <t>3</t>
        </is>
      </c>
      <c r="N88" t="inlineStr">
        <is>
          <t>0</t>
        </is>
      </c>
      <c r="O88" t="inlineStr">
        <is>
          <t>No Error</t>
        </is>
      </c>
      <c r="P88" t="inlineStr">
        <is>
          <t>1310</t>
        </is>
      </c>
      <c r="Q88" t="inlineStr">
        <is>
          <t>0.9990406214102355</t>
        </is>
      </c>
      <c r="R88" t="inlineStr">
        <is>
          <t>-6.539792060852051</t>
        </is>
      </c>
      <c r="S88" t="inlineStr">
        <is>
          <t>0.9999999999999714</t>
        </is>
      </c>
      <c r="T88" t="inlineStr">
        <is>
          <t>2.330585e-07</t>
        </is>
      </c>
      <c r="U88" t="inlineStr">
        <is>
          <t>0.004511872</t>
        </is>
      </c>
      <c r="V88">
        <f>HYPERLINK("C:/Users/junsu/Desktop/Project/results/png_files/Analysis_D24_(-1,3)_DCM_LMZO_20190604_003352.png","show png")</f>
        <v/>
      </c>
    </row>
    <row r="89">
      <c r="A89" s="1" t="n">
        <v>87</v>
      </c>
      <c r="B89" t="inlineStr">
        <is>
          <t>P184640</t>
        </is>
      </c>
      <c r="C89" t="inlineStr">
        <is>
          <t>D24</t>
        </is>
      </c>
      <c r="D89" t="inlineStr">
        <is>
          <t>GORILLA5</t>
        </is>
      </c>
      <c r="E89" t="inlineStr">
        <is>
          <t>DCM_LMZO</t>
        </is>
      </c>
      <c r="F89" t="inlineStr">
        <is>
          <t>MZMOTE_LULAB_380_500</t>
        </is>
      </c>
      <c r="G89" t="inlineStr">
        <is>
          <t>20190603_235133</t>
        </is>
      </c>
      <c r="H89" t="inlineStr">
        <is>
          <t>process LMZ</t>
        </is>
      </c>
      <c r="I89" t="inlineStr">
        <is>
          <t>0.1</t>
        </is>
      </c>
      <c r="J89" t="inlineStr">
        <is>
          <t>B1</t>
        </is>
      </c>
      <c r="K89" t="inlineStr">
        <is>
          <t>B1 team member</t>
        </is>
      </c>
      <c r="L89" t="inlineStr">
        <is>
          <t>-3</t>
        </is>
      </c>
      <c r="M89" t="inlineStr">
        <is>
          <t>-3</t>
        </is>
      </c>
      <c r="N89" t="inlineStr">
        <is>
          <t>0</t>
        </is>
      </c>
      <c r="O89" t="inlineStr">
        <is>
          <t>No Error</t>
        </is>
      </c>
      <c r="P89" t="inlineStr">
        <is>
          <t>1310</t>
        </is>
      </c>
      <c r="Q89" t="inlineStr">
        <is>
          <t>0.9987695903270098</t>
        </is>
      </c>
      <c r="R89" t="inlineStr">
        <is>
          <t>-6.596004962921143</t>
        </is>
      </c>
      <c r="S89" t="inlineStr">
        <is>
          <t>0.9999999999996293</t>
        </is>
      </c>
      <c r="T89" t="inlineStr">
        <is>
          <t>2.549133e-07</t>
        </is>
      </c>
      <c r="U89" t="inlineStr">
        <is>
          <t>0.00192262</t>
        </is>
      </c>
      <c r="V89">
        <f>HYPERLINK("C:/Users/junsu/Desktop/Project/results/png_files/Analysis_D24_(-3,-3)_DCM_LMZO_20190603_235133.png","show png")</f>
        <v/>
      </c>
    </row>
    <row r="90">
      <c r="A90" s="1" t="n">
        <v>88</v>
      </c>
      <c r="B90" t="inlineStr">
        <is>
          <t>P184640</t>
        </is>
      </c>
      <c r="C90" t="inlineStr">
        <is>
          <t>D24</t>
        </is>
      </c>
      <c r="D90" t="inlineStr">
        <is>
          <t>GORILLA5</t>
        </is>
      </c>
      <c r="E90" t="inlineStr">
        <is>
          <t>DCM_LMZO</t>
        </is>
      </c>
      <c r="F90" t="inlineStr">
        <is>
          <t>MZMOTE_LULAB_380_500</t>
        </is>
      </c>
      <c r="G90" t="inlineStr">
        <is>
          <t>20190603_233439</t>
        </is>
      </c>
      <c r="H90" t="inlineStr">
        <is>
          <t>process LMZ</t>
        </is>
      </c>
      <c r="I90" t="inlineStr">
        <is>
          <t>0.1</t>
        </is>
      </c>
      <c r="J90" t="inlineStr">
        <is>
          <t>B1</t>
        </is>
      </c>
      <c r="K90" t="inlineStr">
        <is>
          <t>B1 team member</t>
        </is>
      </c>
      <c r="L90" t="inlineStr">
        <is>
          <t>-3</t>
        </is>
      </c>
      <c r="M90" t="inlineStr">
        <is>
          <t>0</t>
        </is>
      </c>
      <c r="N90" t="inlineStr">
        <is>
          <t>0</t>
        </is>
      </c>
      <c r="O90" t="inlineStr">
        <is>
          <t>No Error</t>
        </is>
      </c>
      <c r="P90" t="inlineStr">
        <is>
          <t>1310</t>
        </is>
      </c>
      <c r="Q90" t="inlineStr">
        <is>
          <t>0.9990775796439216</t>
        </is>
      </c>
      <c r="R90" t="inlineStr">
        <is>
          <t>-5.268948554992676</t>
        </is>
      </c>
      <c r="S90" t="inlineStr">
        <is>
          <t>0.9999999999998944</t>
        </is>
      </c>
      <c r="T90" t="inlineStr">
        <is>
          <t>2.656578e-07</t>
        </is>
      </c>
      <c r="U90" t="inlineStr">
        <is>
          <t>0.003493654</t>
        </is>
      </c>
      <c r="V90">
        <f>HYPERLINK("C:/Users/junsu/Desktop/Project/results/png_files/Analysis_D24_(-3,0)_DCM_LMZO_20190603_233439.png","show png")</f>
        <v/>
      </c>
    </row>
    <row r="91">
      <c r="A91" s="1" t="n">
        <v>89</v>
      </c>
      <c r="B91" t="inlineStr">
        <is>
          <t>P184640</t>
        </is>
      </c>
      <c r="C91" t="inlineStr">
        <is>
          <t>D24</t>
        </is>
      </c>
      <c r="D91" t="inlineStr">
        <is>
          <t>GORILLA5</t>
        </is>
      </c>
      <c r="E91" t="inlineStr">
        <is>
          <t>DCM_LMZO</t>
        </is>
      </c>
      <c r="F91" t="inlineStr">
        <is>
          <t>MZMOTE_LULAB_380_500</t>
        </is>
      </c>
      <c r="G91" t="inlineStr">
        <is>
          <t>20190604_004219</t>
        </is>
      </c>
      <c r="H91" t="inlineStr">
        <is>
          <t>process LMZ</t>
        </is>
      </c>
      <c r="I91" t="inlineStr">
        <is>
          <t>0.1</t>
        </is>
      </c>
      <c r="J91" t="inlineStr">
        <is>
          <t>B1</t>
        </is>
      </c>
      <c r="K91" t="inlineStr">
        <is>
          <t>B1 team member</t>
        </is>
      </c>
      <c r="L91" t="inlineStr">
        <is>
          <t>-3</t>
        </is>
      </c>
      <c r="M91" t="inlineStr">
        <is>
          <t>2</t>
        </is>
      </c>
      <c r="N91" t="inlineStr">
        <is>
          <t>0</t>
        </is>
      </c>
      <c r="O91" t="inlineStr">
        <is>
          <t>No Error</t>
        </is>
      </c>
      <c r="P91" t="inlineStr">
        <is>
          <t>1310</t>
        </is>
      </c>
      <c r="Q91" t="inlineStr">
        <is>
          <t>0.9991268539872592</t>
        </is>
      </c>
      <c r="R91" t="inlineStr">
        <is>
          <t>-6.539316654205322</t>
        </is>
      </c>
      <c r="S91" t="inlineStr">
        <is>
          <t>0.9999999999997543</t>
        </is>
      </c>
      <c r="T91" t="inlineStr">
        <is>
          <t>2.258531e-07</t>
        </is>
      </c>
      <c r="U91" t="inlineStr">
        <is>
          <t>0.004335667</t>
        </is>
      </c>
      <c r="V91">
        <f>HYPERLINK("C:/Users/junsu/Desktop/Project/results/png_files/Analysis_D24_(-3,2)_DCM_LMZO_20190604_004219.png","show png")</f>
        <v/>
      </c>
    </row>
    <row r="92">
      <c r="A92" s="1" t="n">
        <v>90</v>
      </c>
      <c r="B92" t="inlineStr">
        <is>
          <t>P184640</t>
        </is>
      </c>
      <c r="C92" t="inlineStr">
        <is>
          <t>D24</t>
        </is>
      </c>
      <c r="D92" t="inlineStr">
        <is>
          <t>GORILLA5</t>
        </is>
      </c>
      <c r="E92" t="inlineStr">
        <is>
          <t>DCM_LMZO</t>
        </is>
      </c>
      <c r="F92" t="inlineStr">
        <is>
          <t>MZMOTE_LULAB_380_500</t>
        </is>
      </c>
      <c r="G92" t="inlineStr">
        <is>
          <t>20190603_234307</t>
        </is>
      </c>
      <c r="H92" t="inlineStr">
        <is>
          <t>process LMZ</t>
        </is>
      </c>
      <c r="I92" t="inlineStr">
        <is>
          <t>0.1</t>
        </is>
      </c>
      <c r="J92" t="inlineStr">
        <is>
          <t>B1</t>
        </is>
      </c>
      <c r="K92" t="inlineStr">
        <is>
          <t>B1 team member</t>
        </is>
      </c>
      <c r="L92" t="inlineStr">
        <is>
          <t>-4</t>
        </is>
      </c>
      <c r="M92" t="inlineStr">
        <is>
          <t>-1</t>
        </is>
      </c>
      <c r="N92" t="inlineStr">
        <is>
          <t>0</t>
        </is>
      </c>
      <c r="O92" t="inlineStr">
        <is>
          <t>No Error</t>
        </is>
      </c>
      <c r="P92" t="inlineStr">
        <is>
          <t>1310</t>
        </is>
      </c>
      <c r="Q92" t="inlineStr">
        <is>
          <t>0.998818841597052</t>
        </is>
      </c>
      <c r="R92" t="inlineStr">
        <is>
          <t>-6.7763590812683105</t>
        </is>
      </c>
      <c r="S92" t="inlineStr">
        <is>
          <t>0.9999999999994226</t>
        </is>
      </c>
      <c r="T92" t="inlineStr">
        <is>
          <t>2.633351e-07</t>
        </is>
      </c>
      <c r="U92" t="inlineStr">
        <is>
          <t>0.00227457</t>
        </is>
      </c>
      <c r="V92">
        <f>HYPERLINK("C:/Users/junsu/Desktop/Project/results/png_files/Analysis_D24_(-4,-1)_DCM_LMZO_20190603_234307.png","show png")</f>
        <v/>
      </c>
    </row>
    <row r="93">
      <c r="A93" s="1" t="n">
        <v>91</v>
      </c>
      <c r="B93" t="inlineStr">
        <is>
          <t>P184640</t>
        </is>
      </c>
      <c r="C93" t="inlineStr">
        <is>
          <t>D24</t>
        </is>
      </c>
      <c r="D93" t="inlineStr">
        <is>
          <t>GORILLA5</t>
        </is>
      </c>
      <c r="E93" t="inlineStr">
        <is>
          <t>DCM_LMZO</t>
        </is>
      </c>
      <c r="F93" t="inlineStr">
        <is>
          <t>MZMOTE_LULAB_380_500</t>
        </is>
      </c>
      <c r="G93" t="inlineStr">
        <is>
          <t>20190604_000000</t>
        </is>
      </c>
      <c r="H93" t="inlineStr">
        <is>
          <t>process LMZ</t>
        </is>
      </c>
      <c r="I93" t="inlineStr">
        <is>
          <t>0.1</t>
        </is>
      </c>
      <c r="J93" t="inlineStr">
        <is>
          <t>B1</t>
        </is>
      </c>
      <c r="K93" t="inlineStr">
        <is>
          <t>B1 team member</t>
        </is>
      </c>
      <c r="L93" t="inlineStr">
        <is>
          <t>0</t>
        </is>
      </c>
      <c r="M93" t="inlineStr">
        <is>
          <t>-4</t>
        </is>
      </c>
      <c r="N93" t="inlineStr">
        <is>
          <t>0</t>
        </is>
      </c>
      <c r="O93" t="inlineStr">
        <is>
          <t>No Error</t>
        </is>
      </c>
      <c r="P93" t="inlineStr">
        <is>
          <t>1310</t>
        </is>
      </c>
      <c r="Q93" t="inlineStr">
        <is>
          <t>0.9992198475647489</t>
        </is>
      </c>
      <c r="R93" t="inlineStr">
        <is>
          <t>-5.993927001953125</t>
        </is>
      </c>
      <c r="S93" t="inlineStr">
        <is>
          <t>0.9999999999993439</t>
        </is>
      </c>
      <c r="T93" t="inlineStr">
        <is>
          <t>2.544434e-07</t>
        </is>
      </c>
      <c r="U93" t="inlineStr">
        <is>
          <t>0.002145134</t>
        </is>
      </c>
      <c r="V93">
        <f>HYPERLINK("C:/Users/junsu/Desktop/Project/results/png_files/Analysis_D24_(0,-4)_DCM_LMZO_20190604_000000.png","show png")</f>
        <v/>
      </c>
    </row>
    <row r="94">
      <c r="A94" s="1" t="n">
        <v>92</v>
      </c>
      <c r="B94" t="inlineStr">
        <is>
          <t>P184640</t>
        </is>
      </c>
      <c r="C94" t="inlineStr">
        <is>
          <t>D24</t>
        </is>
      </c>
      <c r="D94" t="inlineStr">
        <is>
          <t>GORILLA5</t>
        </is>
      </c>
      <c r="E94" t="inlineStr">
        <is>
          <t>DCM_LMZO</t>
        </is>
      </c>
      <c r="F94" t="inlineStr">
        <is>
          <t>MZMOTE_LULAB_380_500</t>
        </is>
      </c>
      <c r="G94" t="inlineStr">
        <is>
          <t>20190603_225223</t>
        </is>
      </c>
      <c r="H94" t="inlineStr">
        <is>
          <t>process LMZ</t>
        </is>
      </c>
      <c r="I94" t="inlineStr">
        <is>
          <t>0.1</t>
        </is>
      </c>
      <c r="J94" t="inlineStr">
        <is>
          <t>B1</t>
        </is>
      </c>
      <c r="K94" t="inlineStr">
        <is>
          <t>B1 team member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No Error</t>
        </is>
      </c>
      <c r="P94" t="inlineStr">
        <is>
          <t>1310</t>
        </is>
      </c>
      <c r="Q94" t="inlineStr">
        <is>
          <t>0.9982941356549044</t>
        </is>
      </c>
      <c r="R94" t="inlineStr">
        <is>
          <t>-5.580395221710205</t>
        </is>
      </c>
      <c r="S94" t="inlineStr">
        <is>
          <t>0.9999999999998358</t>
        </is>
      </c>
      <c r="T94" t="inlineStr">
        <is>
          <t>3.055918e-07</t>
        </is>
      </c>
      <c r="U94" t="inlineStr">
        <is>
          <t>0.005187034</t>
        </is>
      </c>
      <c r="V94">
        <f>HYPERLINK("C:/Users/junsu/Desktop/Project/results/png_files/Analysis_D24_(0,0)_DCM_LMZO_20190603_225223.png","show png")</f>
        <v/>
      </c>
    </row>
    <row r="95">
      <c r="A95" s="1" t="n">
        <v>93</v>
      </c>
      <c r="B95" t="inlineStr">
        <is>
          <t>P184640</t>
        </is>
      </c>
      <c r="C95" t="inlineStr">
        <is>
          <t>D24</t>
        </is>
      </c>
      <c r="D95" t="inlineStr">
        <is>
          <t>GORILLA5</t>
        </is>
      </c>
      <c r="E95" t="inlineStr">
        <is>
          <t>DCM_LMZO</t>
        </is>
      </c>
      <c r="F95" t="inlineStr">
        <is>
          <t>MZMOTE_LULAB_380_500</t>
        </is>
      </c>
      <c r="G95" t="inlineStr">
        <is>
          <t>20190603_232610</t>
        </is>
      </c>
      <c r="H95" t="inlineStr">
        <is>
          <t>process LMZ</t>
        </is>
      </c>
      <c r="I95" t="inlineStr">
        <is>
          <t>0.1</t>
        </is>
      </c>
      <c r="J95" t="inlineStr">
        <is>
          <t>B1</t>
        </is>
      </c>
      <c r="K95" t="inlineStr">
        <is>
          <t>B1 team member</t>
        </is>
      </c>
      <c r="L95" t="inlineStr">
        <is>
          <t>0</t>
        </is>
      </c>
      <c r="M95" t="inlineStr">
        <is>
          <t>2</t>
        </is>
      </c>
      <c r="N95" t="inlineStr">
        <is>
          <t>0</t>
        </is>
      </c>
      <c r="O95" t="inlineStr">
        <is>
          <t>No Error</t>
        </is>
      </c>
      <c r="P95" t="inlineStr">
        <is>
          <t>1310</t>
        </is>
      </c>
      <c r="Q95" t="inlineStr">
        <is>
          <t>0.9989324934746645</t>
        </is>
      </c>
      <c r="R95" t="inlineStr">
        <is>
          <t>-5.57945442199707</t>
        </is>
      </c>
      <c r="S95" t="inlineStr">
        <is>
          <t>0.9999999999992086</t>
        </is>
      </c>
      <c r="T95" t="inlineStr">
        <is>
          <t>2.787125e-07</t>
        </is>
      </c>
      <c r="U95" t="inlineStr">
        <is>
          <t>0.003622514</t>
        </is>
      </c>
      <c r="V95">
        <f>HYPERLINK("C:/Users/junsu/Desktop/Project/results/png_files/Analysis_D24_(0,2)_DCM_LMZO_20190603_232610.png","show png")</f>
        <v/>
      </c>
    </row>
    <row r="96">
      <c r="A96" s="1" t="n">
        <v>94</v>
      </c>
      <c r="B96" t="inlineStr">
        <is>
          <t>P184640</t>
        </is>
      </c>
      <c r="C96" t="inlineStr">
        <is>
          <t>D24</t>
        </is>
      </c>
      <c r="D96" t="inlineStr">
        <is>
          <t>GORILLA5</t>
        </is>
      </c>
      <c r="E96" t="inlineStr">
        <is>
          <t>DCM_LMZO</t>
        </is>
      </c>
      <c r="F96" t="inlineStr">
        <is>
          <t>MZMOTE_LULAB_380_500</t>
        </is>
      </c>
      <c r="G96" t="inlineStr">
        <is>
          <t>20190603_231744</t>
        </is>
      </c>
      <c r="H96" t="inlineStr">
        <is>
          <t>process LMZ</t>
        </is>
      </c>
      <c r="I96" t="inlineStr">
        <is>
          <t>0.1</t>
        </is>
      </c>
      <c r="J96" t="inlineStr">
        <is>
          <t>B1</t>
        </is>
      </c>
      <c r="K96" t="inlineStr">
        <is>
          <t>B1 team member</t>
        </is>
      </c>
      <c r="L96" t="inlineStr">
        <is>
          <t>2</t>
        </is>
      </c>
      <c r="M96" t="inlineStr">
        <is>
          <t>-1</t>
        </is>
      </c>
      <c r="N96" t="inlineStr">
        <is>
          <t>0</t>
        </is>
      </c>
      <c r="O96" t="inlineStr">
        <is>
          <t>No Error</t>
        </is>
      </c>
      <c r="P96" t="inlineStr">
        <is>
          <t>1310</t>
        </is>
      </c>
      <c r="Q96" t="inlineStr">
        <is>
          <t>0.9983713171467733</t>
        </is>
      </c>
      <c r="R96" t="inlineStr">
        <is>
          <t>-5.534558296203613</t>
        </is>
      </c>
      <c r="S96" t="inlineStr">
        <is>
          <t>0.9999999999996363</t>
        </is>
      </c>
      <c r="T96" t="inlineStr">
        <is>
          <t>2.901249e-07</t>
        </is>
      </c>
      <c r="U96" t="inlineStr">
        <is>
          <t>0.004256894</t>
        </is>
      </c>
      <c r="V96">
        <f>HYPERLINK("C:/Users/junsu/Desktop/Project/results/png_files/Analysis_D24_(2,-1)_DCM_LMZO_20190603_231744.png","show png")</f>
        <v/>
      </c>
    </row>
    <row r="97">
      <c r="A97" s="1" t="n">
        <v>95</v>
      </c>
      <c r="B97" t="inlineStr">
        <is>
          <t>P184640</t>
        </is>
      </c>
      <c r="C97" t="inlineStr">
        <is>
          <t>D24</t>
        </is>
      </c>
      <c r="D97" t="inlineStr">
        <is>
          <t>GORILLA5</t>
        </is>
      </c>
      <c r="E97" t="inlineStr">
        <is>
          <t>DCM_LMZO</t>
        </is>
      </c>
      <c r="F97" t="inlineStr">
        <is>
          <t>MZMOTE_LULAB_380_500</t>
        </is>
      </c>
      <c r="G97" t="inlineStr">
        <is>
          <t>20190604_000826</t>
        </is>
      </c>
      <c r="H97" t="inlineStr">
        <is>
          <t>process LMZ</t>
        </is>
      </c>
      <c r="I97" t="inlineStr">
        <is>
          <t>0.1</t>
        </is>
      </c>
      <c r="J97" t="inlineStr">
        <is>
          <t>B1</t>
        </is>
      </c>
      <c r="K97" t="inlineStr">
        <is>
          <t>B1 team member</t>
        </is>
      </c>
      <c r="L97" t="inlineStr">
        <is>
          <t>2</t>
        </is>
      </c>
      <c r="M97" t="inlineStr">
        <is>
          <t>-3</t>
        </is>
      </c>
      <c r="N97" t="inlineStr">
        <is>
          <t>0</t>
        </is>
      </c>
      <c r="O97" t="inlineStr">
        <is>
          <t>No Error</t>
        </is>
      </c>
      <c r="P97" t="inlineStr">
        <is>
          <t>1310</t>
        </is>
      </c>
      <c r="Q97" t="inlineStr">
        <is>
          <t>0.9987606658646565</t>
        </is>
      </c>
      <c r="R97" t="inlineStr">
        <is>
          <t>-5.957448482513428</t>
        </is>
      </c>
      <c r="S97" t="inlineStr">
        <is>
          <t>1.0000000000000475</t>
        </is>
      </c>
      <c r="T97" t="inlineStr">
        <is>
          <t>2.511984e-07</t>
        </is>
      </c>
      <c r="U97" t="inlineStr">
        <is>
          <t>0.004634428</t>
        </is>
      </c>
      <c r="V97">
        <f>HYPERLINK("C:/Users/junsu/Desktop/Project/results/png_files/Analysis_D24_(2,-3)_DCM_LMZO_20190604_000826.png","show png")</f>
        <v/>
      </c>
    </row>
    <row r="98">
      <c r="A98" s="1" t="n">
        <v>96</v>
      </c>
      <c r="B98" t="inlineStr">
        <is>
          <t>P184640</t>
        </is>
      </c>
      <c r="C98" t="inlineStr">
        <is>
          <t>D24</t>
        </is>
      </c>
      <c r="D98" t="inlineStr">
        <is>
          <t>GORILLA5</t>
        </is>
      </c>
      <c r="E98" t="inlineStr">
        <is>
          <t>DCM_LMZO</t>
        </is>
      </c>
      <c r="F98" t="inlineStr">
        <is>
          <t>MZMOTE_LULAB_380_500</t>
        </is>
      </c>
      <c r="G98" t="inlineStr">
        <is>
          <t>20190604_002525</t>
        </is>
      </c>
      <c r="H98" t="inlineStr">
        <is>
          <t>process LMZ</t>
        </is>
      </c>
      <c r="I98" t="inlineStr">
        <is>
          <t>0.1</t>
        </is>
      </c>
      <c r="J98" t="inlineStr">
        <is>
          <t>B1</t>
        </is>
      </c>
      <c r="K98" t="inlineStr">
        <is>
          <t>B1 team member</t>
        </is>
      </c>
      <c r="L98" t="inlineStr">
        <is>
          <t>2</t>
        </is>
      </c>
      <c r="M98" t="inlineStr">
        <is>
          <t>2</t>
        </is>
      </c>
      <c r="N98" t="inlineStr">
        <is>
          <t>0</t>
        </is>
      </c>
      <c r="O98" t="inlineStr">
        <is>
          <t>No Error</t>
        </is>
      </c>
      <c r="P98" t="inlineStr">
        <is>
          <t>1310</t>
        </is>
      </c>
      <c r="Q98" t="inlineStr">
        <is>
          <t>0.9980039752046814</t>
        </is>
      </c>
      <c r="R98" t="inlineStr">
        <is>
          <t>-5.796686172485352</t>
        </is>
      </c>
      <c r="S98" t="inlineStr">
        <is>
          <t>0.9999999999998959</t>
        </is>
      </c>
      <c r="T98" t="inlineStr">
        <is>
          <t>2.305046e-07</t>
        </is>
      </c>
      <c r="U98" t="inlineStr">
        <is>
          <t>0.004386544</t>
        </is>
      </c>
      <c r="V98">
        <f>HYPERLINK("C:/Users/junsu/Desktop/Project/results/png_files/Analysis_D24_(2,2)_DCM_LMZO_20190604_002525.png","show png")</f>
        <v/>
      </c>
    </row>
    <row r="99">
      <c r="A99" s="1" t="n">
        <v>97</v>
      </c>
      <c r="B99" t="inlineStr">
        <is>
          <t>P184640</t>
        </is>
      </c>
      <c r="C99" t="inlineStr">
        <is>
          <t>D24</t>
        </is>
      </c>
      <c r="D99" t="inlineStr">
        <is>
          <t>GORILLA5</t>
        </is>
      </c>
      <c r="E99" t="inlineStr">
        <is>
          <t>DCM_LMZO</t>
        </is>
      </c>
      <c r="F99" t="inlineStr">
        <is>
          <t>MZMOTE_LULAB_380_500</t>
        </is>
      </c>
      <c r="G99" t="inlineStr">
        <is>
          <t>20190604_001657</t>
        </is>
      </c>
      <c r="H99" t="inlineStr">
        <is>
          <t>process LMZ</t>
        </is>
      </c>
      <c r="I99" t="inlineStr">
        <is>
          <t>0.1</t>
        </is>
      </c>
      <c r="J99" t="inlineStr">
        <is>
          <t>B1</t>
        </is>
      </c>
      <c r="K99" t="inlineStr">
        <is>
          <t>B1 team member</t>
        </is>
      </c>
      <c r="L99" t="inlineStr">
        <is>
          <t>3</t>
        </is>
      </c>
      <c r="M99" t="inlineStr">
        <is>
          <t>0</t>
        </is>
      </c>
      <c r="N99" t="inlineStr">
        <is>
          <t>0</t>
        </is>
      </c>
      <c r="O99" t="inlineStr">
        <is>
          <t>No Error</t>
        </is>
      </c>
      <c r="P99" t="inlineStr">
        <is>
          <t>1310</t>
        </is>
      </c>
      <c r="Q99" t="inlineStr">
        <is>
          <t>0.9985977708720032</t>
        </is>
      </c>
      <c r="R99" t="inlineStr">
        <is>
          <t>-5.815927982330322</t>
        </is>
      </c>
      <c r="S99" t="inlineStr">
        <is>
          <t>0.9999999999999624</t>
        </is>
      </c>
      <c r="T99" t="inlineStr">
        <is>
          <t>2.369815e-07</t>
        </is>
      </c>
      <c r="U99" t="inlineStr">
        <is>
          <t>0.004200758</t>
        </is>
      </c>
      <c r="V99">
        <f>HYPERLINK("C:/Users/junsu/Desktop/Project/results/png_files/Analysis_D24_(3,0)_DCM_LMZO_20190604_001657.png","show png")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2021-06-06T19:33:31Z</dcterms:created>
  <dcterms:modified xsi:type="dcterms:W3CDTF">2021-06-06T19:33:31Z</dcterms:modified>
</cp:coreProperties>
</file>