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natha\PycharmProjects\IAM\biochar\gcam\input\biochar_land_R\"/>
    </mc:Choice>
  </mc:AlternateContent>
  <xr:revisionPtr revIDLastSave="0" documentId="13_ncr:1_{112A42EA-7A5C-4C6D-9D8C-39B3CEE5BE86}" xr6:coauthVersionLast="47" xr6:coauthVersionMax="47" xr10:uidLastSave="{00000000-0000-0000-0000-000000000000}"/>
  <bookViews>
    <workbookView xWindow="2295" yWindow="7095" windowWidth="21600" windowHeight="10185" activeTab="1" xr2:uid="{D3FBB104-BEF4-4FDA-A1FA-9751FB33CA85}"/>
  </bookViews>
  <sheets>
    <sheet name="parameter values" sheetId="1" r:id="rId1"/>
    <sheet name="scenario track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4" i="1" l="1"/>
  <c r="D64" i="1"/>
  <c r="B64" i="1"/>
  <c r="D15" i="1"/>
  <c r="D14" i="1"/>
  <c r="B15" i="1"/>
  <c r="B14" i="1"/>
  <c r="D21" i="1"/>
  <c r="B21" i="1"/>
  <c r="D20" i="1"/>
  <c r="B20" i="1"/>
  <c r="G10" i="1"/>
  <c r="D7" i="1"/>
  <c r="D10" i="1" s="1"/>
  <c r="D9" i="1"/>
  <c r="D12" i="1" s="1"/>
  <c r="B9" i="1"/>
  <c r="B12" i="1" s="1"/>
  <c r="D8" i="1"/>
  <c r="D11" i="1" s="1"/>
  <c r="B8" i="1"/>
  <c r="B11" i="1" s="1"/>
  <c r="C12" i="1"/>
  <c r="C11" i="1"/>
  <c r="D28" i="1"/>
  <c r="D29" i="1"/>
  <c r="D30" i="1"/>
  <c r="D31" i="1"/>
  <c r="D32" i="1"/>
  <c r="D33" i="1"/>
  <c r="D34" i="1"/>
  <c r="D35" i="1"/>
  <c r="D36" i="1"/>
  <c r="D37" i="1"/>
  <c r="D38" i="1"/>
  <c r="D39" i="1"/>
  <c r="D40" i="1"/>
  <c r="D41" i="1"/>
  <c r="B28" i="1"/>
  <c r="B29" i="1"/>
  <c r="B30" i="1"/>
  <c r="B31" i="1"/>
  <c r="B32" i="1"/>
  <c r="B33" i="1"/>
  <c r="B34" i="1"/>
  <c r="B35" i="1"/>
  <c r="B36" i="1"/>
  <c r="B37" i="1"/>
  <c r="B38" i="1"/>
  <c r="B39" i="1"/>
  <c r="B40" i="1"/>
  <c r="B41" i="1"/>
  <c r="D27" i="1"/>
  <c r="B27" i="1"/>
  <c r="D3" i="1"/>
  <c r="D4" i="1"/>
  <c r="D5" i="1"/>
  <c r="D6" i="1"/>
  <c r="B3" i="1"/>
  <c r="B4" i="1"/>
  <c r="B5" i="1"/>
  <c r="B6" i="1"/>
  <c r="D2" i="1"/>
  <c r="B2" i="1"/>
</calcChain>
</file>

<file path=xl/sharedStrings.xml><?xml version="1.0" encoding="utf-8"?>
<sst xmlns="http://schemas.openxmlformats.org/spreadsheetml/2006/main" count="391" uniqueCount="157">
  <si>
    <t>Name</t>
  </si>
  <si>
    <t>Low Value</t>
  </si>
  <si>
    <t>Default Value</t>
  </si>
  <si>
    <t>High Value</t>
  </si>
  <si>
    <t>Notes</t>
  </si>
  <si>
    <t>Available Beef Manure</t>
  </si>
  <si>
    <t>Available Dairy Manure</t>
  </si>
  <si>
    <t>Available Goat Manure</t>
  </si>
  <si>
    <t>Available Pork Manure</t>
  </si>
  <si>
    <t>Available Poultry Manure</t>
  </si>
  <si>
    <t>Beef Biochar Yield</t>
  </si>
  <si>
    <t>Min/Max yield for various temperature</t>
  </si>
  <si>
    <t>Beef Biochar P %</t>
  </si>
  <si>
    <t>Beef Biochar K %</t>
  </si>
  <si>
    <t>Dairy Biochar Yield</t>
  </si>
  <si>
    <t>Dairy Biochar P %</t>
  </si>
  <si>
    <t>Dairy Biochar K %</t>
  </si>
  <si>
    <t>Goat Biochar Yield</t>
  </si>
  <si>
    <t>Goat Biochar P %</t>
  </si>
  <si>
    <t>Goat Biochar K %</t>
  </si>
  <si>
    <t>Pork Biochar Yield</t>
  </si>
  <si>
    <t>Pork Biochar P %</t>
  </si>
  <si>
    <t>Pork Biochar K %</t>
  </si>
  <si>
    <t>Poultry Biochar Yield</t>
  </si>
  <si>
    <t>Poultry Biochar P %</t>
  </si>
  <si>
    <t>Poultry Biochar K %</t>
  </si>
  <si>
    <t>Beef Biochar Cost</t>
  </si>
  <si>
    <t>Dairy Biochar Cost</t>
  </si>
  <si>
    <t>Goat Biochar Cost</t>
  </si>
  <si>
    <t>Pork Biochar Cost</t>
  </si>
  <si>
    <t>Poultry Biochar Cost</t>
  </si>
  <si>
    <t>CH4 reduced emissions in land managed with biochar</t>
  </si>
  <si>
    <t>N2O reduced emissions in land managed with biochar</t>
  </si>
  <si>
    <t>N fertilizer reduction in lands managed with biochar</t>
  </si>
  <si>
    <t>Initial share of lands managed with biochar</t>
  </si>
  <si>
    <t>Units</t>
  </si>
  <si>
    <t>kg biochar/kg beef</t>
  </si>
  <si>
    <t>kg biochar/kg dairy</t>
  </si>
  <si>
    <t>kg biochar/kg goat</t>
  </si>
  <si>
    <t>kg biochar/kg pork</t>
  </si>
  <si>
    <t>kg biochar/kg poultry</t>
  </si>
  <si>
    <t>%</t>
  </si>
  <si>
    <t>Sources</t>
  </si>
  <si>
    <t>0.0242 @ 12% interest rate</t>
  </si>
  <si>
    <t xml:space="preserve">$1975/kg biochar </t>
  </si>
  <si>
    <t>0.0196 @ 5% interest rate</t>
  </si>
  <si>
    <t>0.0257 @ 12% interest rate</t>
  </si>
  <si>
    <t>0.0339 @ 20% interest rate</t>
  </si>
  <si>
    <t>0.0189 @ 5% interest rate</t>
  </si>
  <si>
    <t>0.0248 @ 12% interest rate</t>
  </si>
  <si>
    <t>0.0328 @ 20% interest rate</t>
  </si>
  <si>
    <t>0.0184 @ 5% interest rate</t>
  </si>
  <si>
    <t>0.0320 @ 20% interest rate</t>
  </si>
  <si>
    <t>0.0192 @ 5% interest rate</t>
  </si>
  <si>
    <t>0.0252 @ 12% interest rate</t>
  </si>
  <si>
    <t>0.0332 @ 20% interest rate</t>
  </si>
  <si>
    <t>0.0191 @ 5% interest rate</t>
  </si>
  <si>
    <t>0.0251 @ 12% interest rate</t>
  </si>
  <si>
    <t>0.0331 @ 20% interest rate</t>
  </si>
  <si>
    <t>kg C/kg biochar</t>
  </si>
  <si>
    <t>Beef Biochar Avoided CH4</t>
  </si>
  <si>
    <t>Dairy Biochar Avoided CH4</t>
  </si>
  <si>
    <t>Goat Biochar Avoided CH4</t>
  </si>
  <si>
    <t>Pork Biochar Avoided CH4</t>
  </si>
  <si>
    <t>Poultry Biochar Avoided CH4</t>
  </si>
  <si>
    <t>Beef Biochar Avoided N2O</t>
  </si>
  <si>
    <t>Dairy Biochar Avoided N2O</t>
  </si>
  <si>
    <t>Goat Biochar Avoided N2O</t>
  </si>
  <si>
    <t>Pork Biochar Avoided N2O</t>
  </si>
  <si>
    <t>Poultry Biochar Avoided N2O</t>
  </si>
  <si>
    <t>kg CH4/kg biochar</t>
  </si>
  <si>
    <t>kg N2O/kg biochar</t>
  </si>
  <si>
    <t>Results from TEA excel sheet</t>
  </si>
  <si>
    <t>GCAM Model Location</t>
  </si>
  <si>
    <t>R config file</t>
  </si>
  <si>
    <t>GCAM Model Parameter - all numbers are arbitrary</t>
  </si>
  <si>
    <t>Low/High Interest Rates Chosen Arbitrarily</t>
  </si>
  <si>
    <t>Baniasadi, M. et al. Waste to energy valorization of poultry litter by slow pyrolysis. Renewable Energy 90, 458â468 (2016).</t>
  </si>
  <si>
    <t>Atienza-MartÃ­nez, M., Ãbrego, J., Gea, G. &amp; MarÃ­as, F. Pyrolysis of dairy cattle manure: evolution of char characteristics. Journal of Analytical and Applied Pyrolysis 145, 104724 (2020).</t>
  </si>
  <si>
    <t>Poddar, S. &amp; Sarat Chandra Babu, J. Modelling and optimization of a pyrolysis plant using swine and goat manure as feedstock. Renewable Energy 175, 253â269 (2021).</t>
  </si>
  <si>
    <t>Uzoma, K.C., Inoue, M., Andry, H., Fujimaki, H., Zahoor, A. and Nishihara, E., 2011. Effect of cow manure biochar on maize productivity under sandy soil condition. Soil use and management, 27(2), pp.205-212.</t>
  </si>
  <si>
    <t>low value is the lowest value reported in the paper, default is the highest value. Difference between the 2 reported values is added to the default value to calculate the high value</t>
  </si>
  <si>
    <t>Tsai, W.T., Liu, S.C., Chen, H.R., Chang, Y.M. and Tsai, Y.L., 2012. Textural and chemical properties of swine-manure-derived biochar pertinent to its potential use as a soil amendment. Chemosphere, 89(2), pp.198-203.</t>
  </si>
  <si>
    <t>plus/minus the reported SD for min/max</t>
  </si>
  <si>
    <t>Wang, Y., Lin, Y., Chiu, P.C., Imhoff, P.T. and Guo, M., 2015. Phosphorus release behaviors of poultry litter biochar as a soil amendment. Science of the total Environment, 512, pp.454-463.</t>
  </si>
  <si>
    <t>Najafi-Ghiri, M., Razeghizadeh, T., Taghizadeh, M.S. and Boostani, H.R., 2019. Effect of sheep manure and its produced vermicompost and biochar on the properties of a calcareous soil after barley harvest. Communications in Soil Science and Plant Analysis, 50(20), pp.2610-2625.</t>
  </si>
  <si>
    <t>% mass basis</t>
  </si>
  <si>
    <t>N/A</t>
  </si>
  <si>
    <t>Woolf, D., Amonette, J. E., Street-Perrott, F. A., Lehmann, J. &amp; Joseph, S. Sustainable biochar to mitigate global climate change. Nat Commun 1, 56 (2010).</t>
  </si>
  <si>
    <t>L2062</t>
  </si>
  <si>
    <t>L142</t>
  </si>
  <si>
    <t>L2112</t>
  </si>
  <si>
    <t>L2252</t>
  </si>
  <si>
    <t>Ye L. Camps Arbestain M. Shen Q. Lehmann J. Singh B. and Sabir M. 2020. Biochar effects on crop yields with and without fertilizer: A meta?analysis of field studies using separate controls. Soil Use and Management 36(1) pp.2-18.</t>
  </si>
  <si>
    <t>A_an_secout</t>
  </si>
  <si>
    <t>Corn Yield Increase with Biochar Management</t>
  </si>
  <si>
    <t>FiberCrop  Yield Increase with Biochar Management</t>
  </si>
  <si>
    <t>FodderGrass Yield Increase with Biochar Management</t>
  </si>
  <si>
    <t>FodderHerb Yield Increase with Biochar Management</t>
  </si>
  <si>
    <t>Fruits Yield Increase with Biochar Management</t>
  </si>
  <si>
    <t>Legumes Yield Increase with Biochar Management</t>
  </si>
  <si>
    <t>MiscCrop Yield Increase with Biochar Management</t>
  </si>
  <si>
    <t>NutsSeeds Yield Increase with Biochar Management</t>
  </si>
  <si>
    <t>OilCrop Yield Increase with Biochar Management</t>
  </si>
  <si>
    <t>OtherGrain Yield Increase with Biochar Management</t>
  </si>
  <si>
    <t>OilPalm Yield Increase with Biochar Management</t>
  </si>
  <si>
    <t>Rice Yield Increase with Biochar Management</t>
  </si>
  <si>
    <t>RootTuber Yield Increase with Biochar Management</t>
  </si>
  <si>
    <t>Soybean Yield Increase with Biochar Management</t>
  </si>
  <si>
    <t>SugarCrop Yield Increase with Biochar Management</t>
  </si>
  <si>
    <t>Vegetables Yield Increase with Biochar Management</t>
  </si>
  <si>
    <t>Wheat Yield Increase with Biochar Management</t>
  </si>
  <si>
    <t>Forest Yield Increase with Biochar Management</t>
  </si>
  <si>
    <t>biomass Yield Increase with Biochar Management</t>
  </si>
  <si>
    <t>Pasture Yield Increase with Biochar Management</t>
  </si>
  <si>
    <t>Arbitrary 50% increase/decrease for max/min over default value taken from literature</t>
  </si>
  <si>
    <t>A_agBiocharCropYieldIncrease</t>
  </si>
  <si>
    <t>Beef Biochar Net C</t>
  </si>
  <si>
    <t>Dairy Biochar Net C</t>
  </si>
  <si>
    <t>Goat Biochar Net C</t>
  </si>
  <si>
    <t>Pork Biochar Net C</t>
  </si>
  <si>
    <t>Poultry Biochar Net C</t>
  </si>
  <si>
    <t>kg biochar/ha</t>
  </si>
  <si>
    <t>GCAM Model Parameter - all numbers are arbitrary. There's a great deal of near 0 kg/ha application rates, which makes sense for inclusion for agronomic impacts but less sense for the yield increases.</t>
  </si>
  <si>
    <t>Lower limit on application rate to realize biochar yield increase, reduced emissions from land, n fertilizer reduction</t>
  </si>
  <si>
    <t>constants</t>
  </si>
  <si>
    <t>Scenario tracker</t>
  </si>
  <si>
    <t>HighBiocharCost</t>
  </si>
  <si>
    <t>LowBiocharCost</t>
  </si>
  <si>
    <t>LowBiocharYield</t>
  </si>
  <si>
    <t>HighBiocharYield</t>
  </si>
  <si>
    <t>BiocharNutrientsHigh</t>
  </si>
  <si>
    <t>BiocharNutrientsLow</t>
  </si>
  <si>
    <t>GCAMLandSharesLow</t>
  </si>
  <si>
    <t>GCAMLandSharesHigh</t>
  </si>
  <si>
    <t>GCAMManurePriceLow</t>
  </si>
  <si>
    <t>GCAMManurePriceHigh</t>
  </si>
  <si>
    <t>HighCropYield</t>
  </si>
  <si>
    <t>LowCropYield</t>
  </si>
  <si>
    <t>Baseline</t>
  </si>
  <si>
    <t>Released-baseline</t>
  </si>
  <si>
    <t>A_an_secout_prices</t>
  </si>
  <si>
    <r>
      <t xml:space="preserve">He, Y., Zhou, X., Jiang, L., Li, M., Du, Z., Zhou, G., Shao, J., Wang, X., Xu, Z., Hosseini Bai, S. and Wallace, H., 2017. Effects of biochar application on soil greenhouse gas fluxes: A meta‐analysis. </t>
    </r>
    <r>
      <rPr>
        <i/>
        <sz val="11"/>
        <color theme="1"/>
        <rFont val="Aptos Narrow"/>
        <family val="2"/>
        <scheme val="minor"/>
      </rPr>
      <t>Gcb Bioenergy</t>
    </r>
    <r>
      <rPr>
        <sz val="11"/>
        <color theme="1"/>
        <rFont val="Aptos Narrow"/>
        <family val="2"/>
        <scheme val="minor"/>
      </rPr>
      <t xml:space="preserve">, </t>
    </r>
    <r>
      <rPr>
        <i/>
        <sz val="11"/>
        <color theme="1"/>
        <rFont val="Aptos Narrow"/>
        <family val="2"/>
        <scheme val="minor"/>
      </rPr>
      <t>9</t>
    </r>
    <r>
      <rPr>
        <sz val="11"/>
        <color theme="1"/>
        <rFont val="Aptos Narrow"/>
        <family val="2"/>
        <scheme val="minor"/>
      </rPr>
      <t>(4), pp.743-755.</t>
    </r>
  </si>
  <si>
    <t>Min, mean, max for N2O emissions, figure 2, manure and bio-solids</t>
  </si>
  <si>
    <t>Woolf, D., Amonette, J. E., Street-Perrott, F. A., Lehmann, J. &amp; Joseph, S. Sustainable biochar to mitigate global climate change. Nat Commun 1, 56 (2010).
Güereña, D., Lehmann, J., Hanley, K., Enders, A., Hyland, C. and Riha, S., 2013. Nitrogen dynamics following field application of biochar in a temperate North American maize-based production system. Plant and soil, 365, pp.239-254.</t>
  </si>
  <si>
    <t>No statistical difference in N losses for fertilizer from Guerena (fig 4, 50% secondary N), 50% baseline from Woolf, 58% from Guerena (fig 4, 100% secondary N)</t>
  </si>
  <si>
    <t>Initial price at which the total amount of manure is supplied</t>
  </si>
  <si>
    <t>GCAM Model Parameter - in line with biomass for bioenergy crops in 2035</t>
  </si>
  <si>
    <t>No changes</t>
  </si>
  <si>
    <t>baseline</t>
  </si>
  <si>
    <t>BiocharNUEHigh</t>
  </si>
  <si>
    <t>BiocharNUELow</t>
  </si>
  <si>
    <t>BiocharSoilN2OHigh</t>
  </si>
  <si>
    <t>BiocharSoilN2OLow</t>
  </si>
  <si>
    <t>Cayuela, M.L., Van Zwieten, L., Singh, B.P., Jeffery, S., Roig, A. and Sánchez-Monedero, M.A., 2014. Biochar's role in mitigating soil nitrous oxide emissions: A review and meta-analysis. Agriculture, Ecosystems &amp; Environment, 191, pp.5-16.</t>
  </si>
  <si>
    <t>error</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</si>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</sst>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
    <numFmt numFmtId="166" formatCode="0.0%"/>
  </numFmts>
  <fonts count="5" x14ac:knownFonts="1">
    <font>
      <sz val="11"/>
      <color theme="1"/>
      <name val="Aptos Narrow"/>
      <family val="2"/>
      <scheme val="minor"/>
    </font>
    <font>
      <sz val="11"/>
      <color theme="1"/>
      <name val="Aptos Narrow"/>
      <family val="2"/>
      <scheme val="minor"/>
    </font>
    <font>
      <sz val="12"/>
      <color theme="1"/>
      <name val="Aptos"/>
      <family val="2"/>
    </font>
    <font>
      <sz val="8"/>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0"/>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10" fontId="2" fillId="0" borderId="4" xfId="0" applyNumberFormat="1" applyFont="1" applyBorder="1" applyAlignment="1">
      <alignment vertical="center" wrapText="1"/>
    </xf>
    <xf numFmtId="0" fontId="2" fillId="2" borderId="3" xfId="0" applyFont="1" applyFill="1" applyBorder="1" applyAlignment="1">
      <alignment vertical="center" wrapText="1"/>
    </xf>
    <xf numFmtId="0" fontId="2" fillId="2" borderId="4" xfId="0" applyFont="1" applyFill="1" applyBorder="1" applyAlignment="1">
      <alignment vertical="center" wrapText="1"/>
    </xf>
    <xf numFmtId="9" fontId="2" fillId="2" borderId="4" xfId="0" applyNumberFormat="1" applyFont="1" applyFill="1" applyBorder="1" applyAlignment="1">
      <alignment vertical="center" wrapText="1"/>
    </xf>
    <xf numFmtId="10" fontId="2" fillId="2" borderId="4" xfId="0" applyNumberFormat="1" applyFont="1" applyFill="1" applyBorder="1" applyAlignment="1">
      <alignment vertical="center" wrapText="1"/>
    </xf>
    <xf numFmtId="0" fontId="2" fillId="3" borderId="4" xfId="0" applyFont="1" applyFill="1" applyBorder="1" applyAlignment="1">
      <alignment vertical="center" wrapText="1"/>
    </xf>
    <xf numFmtId="165" fontId="2" fillId="0" borderId="4" xfId="0" applyNumberFormat="1" applyFont="1" applyBorder="1" applyAlignment="1">
      <alignment vertical="center" wrapText="1"/>
    </xf>
    <xf numFmtId="166" fontId="2" fillId="3" borderId="3" xfId="1" applyNumberFormat="1" applyFont="1" applyFill="1" applyBorder="1" applyAlignment="1">
      <alignment vertical="center" wrapText="1"/>
    </xf>
    <xf numFmtId="0" fontId="2" fillId="3" borderId="3" xfId="0" applyFont="1" applyFill="1" applyBorder="1" applyAlignment="1">
      <alignment vertical="center" wrapText="1"/>
    </xf>
    <xf numFmtId="164" fontId="2" fillId="3" borderId="4" xfId="0" applyNumberFormat="1" applyFont="1" applyFill="1" applyBorder="1" applyAlignment="1">
      <alignment vertical="center" wrapText="1"/>
    </xf>
    <xf numFmtId="2" fontId="2" fillId="3" borderId="4" xfId="0" applyNumberFormat="1" applyFont="1" applyFill="1" applyBorder="1" applyAlignment="1">
      <alignment vertical="center" wrapText="1"/>
    </xf>
    <xf numFmtId="9" fontId="2" fillId="3" borderId="4" xfId="0" applyNumberFormat="1" applyFont="1" applyFill="1" applyBorder="1" applyAlignment="1">
      <alignment vertical="center" wrapText="1"/>
    </xf>
    <xf numFmtId="164" fontId="2" fillId="2" borderId="4" xfId="0" applyNumberFormat="1" applyFont="1" applyFill="1" applyBorder="1" applyAlignment="1">
      <alignmen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7B4C1-BB5E-45EB-9034-E2CB0DD15D7E}">
  <dimension ref="A1:H67"/>
  <sheetViews>
    <sheetView topLeftCell="A39" zoomScale="70" zoomScaleNormal="70" workbookViewId="0">
      <selection activeCell="D47" sqref="D47"/>
    </sheetView>
  </sheetViews>
  <sheetFormatPr defaultRowHeight="15" x14ac:dyDescent="0.25"/>
  <cols>
    <col min="1" max="1" width="35.140625" bestFit="1" customWidth="1"/>
    <col min="2" max="2" width="14.5703125" bestFit="1" customWidth="1"/>
    <col min="3" max="3" width="15.85546875" bestFit="1" customWidth="1"/>
    <col min="4" max="4" width="16.28515625" customWidth="1"/>
    <col min="5" max="5" width="22.28515625" bestFit="1" customWidth="1"/>
    <col min="6" max="6" width="83.42578125" customWidth="1"/>
    <col min="7" max="7" width="51.85546875" bestFit="1" customWidth="1"/>
    <col min="8" max="8" width="23.7109375" bestFit="1" customWidth="1"/>
  </cols>
  <sheetData>
    <row r="1" spans="1:8" ht="16.5" thickBot="1" x14ac:dyDescent="0.3">
      <c r="A1" s="1" t="s">
        <v>0</v>
      </c>
      <c r="B1" s="2" t="s">
        <v>1</v>
      </c>
      <c r="C1" s="2" t="s">
        <v>2</v>
      </c>
      <c r="D1" s="2" t="s">
        <v>3</v>
      </c>
      <c r="E1" s="2" t="s">
        <v>35</v>
      </c>
      <c r="F1" s="2" t="s">
        <v>42</v>
      </c>
      <c r="G1" s="2" t="s">
        <v>4</v>
      </c>
      <c r="H1" s="4" t="s">
        <v>73</v>
      </c>
    </row>
    <row r="2" spans="1:8" ht="16.5" thickBot="1" x14ac:dyDescent="0.3">
      <c r="A2" s="3" t="s">
        <v>5</v>
      </c>
      <c r="B2" s="4">
        <f>C2*0.5</f>
        <v>1.2945</v>
      </c>
      <c r="C2" s="4">
        <v>2.589</v>
      </c>
      <c r="D2" s="4">
        <f>C2*1.5</f>
        <v>3.8834999999999997</v>
      </c>
      <c r="E2" s="4" t="s">
        <v>36</v>
      </c>
      <c r="F2" s="4" t="s">
        <v>72</v>
      </c>
      <c r="G2" s="4" t="s">
        <v>115</v>
      </c>
      <c r="H2" s="4" t="s">
        <v>94</v>
      </c>
    </row>
    <row r="3" spans="1:8" ht="16.5" thickBot="1" x14ac:dyDescent="0.3">
      <c r="A3" s="3" t="s">
        <v>6</v>
      </c>
      <c r="B3" s="4">
        <f t="shared" ref="B3:B6" si="0">C3*0.5</f>
        <v>8.9999999999999993E-3</v>
      </c>
      <c r="C3" s="4">
        <v>1.7999999999999999E-2</v>
      </c>
      <c r="D3" s="4">
        <f t="shared" ref="D3:D6" si="1">C3*1.5</f>
        <v>2.6999999999999996E-2</v>
      </c>
      <c r="E3" s="4" t="s">
        <v>37</v>
      </c>
      <c r="F3" s="4" t="s">
        <v>72</v>
      </c>
      <c r="G3" s="4" t="s">
        <v>115</v>
      </c>
      <c r="H3" s="4" t="s">
        <v>94</v>
      </c>
    </row>
    <row r="4" spans="1:8" ht="16.5" thickBot="1" x14ac:dyDescent="0.3">
      <c r="A4" s="3" t="s">
        <v>7</v>
      </c>
      <c r="B4" s="4">
        <f t="shared" si="0"/>
        <v>1.5505</v>
      </c>
      <c r="C4" s="4">
        <v>3.101</v>
      </c>
      <c r="D4" s="4">
        <f t="shared" si="1"/>
        <v>4.6515000000000004</v>
      </c>
      <c r="E4" s="4" t="s">
        <v>38</v>
      </c>
      <c r="F4" s="4" t="s">
        <v>72</v>
      </c>
      <c r="G4" s="4" t="s">
        <v>115</v>
      </c>
      <c r="H4" s="4" t="s">
        <v>94</v>
      </c>
    </row>
    <row r="5" spans="1:8" ht="16.5" thickBot="1" x14ac:dyDescent="0.3">
      <c r="A5" s="3" t="s">
        <v>8</v>
      </c>
      <c r="B5" s="4">
        <f t="shared" si="0"/>
        <v>0.152</v>
      </c>
      <c r="C5" s="4">
        <v>0.30399999999999999</v>
      </c>
      <c r="D5" s="4">
        <f t="shared" si="1"/>
        <v>0.45599999999999996</v>
      </c>
      <c r="E5" s="4" t="s">
        <v>39</v>
      </c>
      <c r="F5" s="4" t="s">
        <v>72</v>
      </c>
      <c r="G5" s="4" t="s">
        <v>115</v>
      </c>
      <c r="H5" s="4" t="s">
        <v>94</v>
      </c>
    </row>
    <row r="6" spans="1:8" ht="16.5" thickBot="1" x14ac:dyDescent="0.3">
      <c r="A6" s="3" t="s">
        <v>9</v>
      </c>
      <c r="B6" s="4">
        <f t="shared" si="0"/>
        <v>0.6905</v>
      </c>
      <c r="C6" s="4">
        <v>1.381</v>
      </c>
      <c r="D6" s="4">
        <f t="shared" si="1"/>
        <v>2.0714999999999999</v>
      </c>
      <c r="E6" s="4" t="s">
        <v>40</v>
      </c>
      <c r="F6" s="4" t="s">
        <v>72</v>
      </c>
      <c r="G6" s="4" t="s">
        <v>115</v>
      </c>
      <c r="H6" s="4" t="s">
        <v>94</v>
      </c>
    </row>
    <row r="7" spans="1:8" ht="63.75" thickBot="1" x14ac:dyDescent="0.3">
      <c r="A7" s="6" t="s">
        <v>10</v>
      </c>
      <c r="B7" s="9">
        <v>0.44800000000000001</v>
      </c>
      <c r="C7" s="9">
        <v>0.47499999999999998</v>
      </c>
      <c r="D7" s="9">
        <f>C7*2-B7</f>
        <v>0.502</v>
      </c>
      <c r="E7" s="7" t="s">
        <v>86</v>
      </c>
      <c r="F7" s="7" t="s">
        <v>78</v>
      </c>
      <c r="G7" s="7" t="s">
        <v>81</v>
      </c>
      <c r="H7" s="4" t="s">
        <v>74</v>
      </c>
    </row>
    <row r="8" spans="1:8" ht="48" thickBot="1" x14ac:dyDescent="0.3">
      <c r="A8" s="6" t="s">
        <v>12</v>
      </c>
      <c r="B8" s="9">
        <f>C8*0.5</f>
        <v>4.0699999999999998E-3</v>
      </c>
      <c r="C8" s="9">
        <v>8.1399999999999997E-3</v>
      </c>
      <c r="D8" s="9">
        <f>C8*1.5</f>
        <v>1.2209999999999999E-2</v>
      </c>
      <c r="E8" s="7" t="s">
        <v>86</v>
      </c>
      <c r="F8" s="7" t="s">
        <v>80</v>
      </c>
      <c r="G8" s="7" t="s">
        <v>115</v>
      </c>
      <c r="H8" s="10" t="s">
        <v>90</v>
      </c>
    </row>
    <row r="9" spans="1:8" ht="48" thickBot="1" x14ac:dyDescent="0.3">
      <c r="A9" s="6" t="s">
        <v>13</v>
      </c>
      <c r="B9" s="9">
        <f>C9*0.5</f>
        <v>2.7E-4</v>
      </c>
      <c r="C9" s="9">
        <v>5.4000000000000001E-4</v>
      </c>
      <c r="D9" s="9">
        <f>C9*1.5</f>
        <v>8.0999999999999996E-4</v>
      </c>
      <c r="E9" s="7" t="s">
        <v>86</v>
      </c>
      <c r="F9" s="7" t="s">
        <v>80</v>
      </c>
      <c r="G9" s="7" t="s">
        <v>115</v>
      </c>
      <c r="H9" s="10" t="s">
        <v>90</v>
      </c>
    </row>
    <row r="10" spans="1:8" ht="63.75" thickBot="1" x14ac:dyDescent="0.3">
      <c r="A10" s="6" t="s">
        <v>14</v>
      </c>
      <c r="B10" s="9">
        <v>0.44800000000000001</v>
      </c>
      <c r="C10" s="9">
        <v>0.47499999999999998</v>
      </c>
      <c r="D10" s="9">
        <f>D7</f>
        <v>0.502</v>
      </c>
      <c r="E10" s="7" t="s">
        <v>86</v>
      </c>
      <c r="F10" s="7" t="s">
        <v>78</v>
      </c>
      <c r="G10" s="7" t="str">
        <f>G7</f>
        <v>low value is the lowest value reported in the paper, default is the highest value. Difference between the 2 reported values is added to the default value to calculate the high value</v>
      </c>
      <c r="H10" s="4" t="s">
        <v>74</v>
      </c>
    </row>
    <row r="11" spans="1:8" ht="48" thickBot="1" x14ac:dyDescent="0.3">
      <c r="A11" s="6" t="s">
        <v>15</v>
      </c>
      <c r="B11" s="9">
        <f>B8</f>
        <v>4.0699999999999998E-3</v>
      </c>
      <c r="C11" s="9">
        <f>C8</f>
        <v>8.1399999999999997E-3</v>
      </c>
      <c r="D11" s="9">
        <f>D8</f>
        <v>1.2209999999999999E-2</v>
      </c>
      <c r="E11" s="7" t="s">
        <v>86</v>
      </c>
      <c r="F11" s="7" t="s">
        <v>80</v>
      </c>
      <c r="G11" s="7" t="s">
        <v>115</v>
      </c>
      <c r="H11" s="10" t="s">
        <v>90</v>
      </c>
    </row>
    <row r="12" spans="1:8" ht="48" thickBot="1" x14ac:dyDescent="0.3">
      <c r="A12" s="6" t="s">
        <v>16</v>
      </c>
      <c r="B12" s="9">
        <f>B9</f>
        <v>2.7E-4</v>
      </c>
      <c r="C12" s="9">
        <f>C9</f>
        <v>5.4000000000000001E-4</v>
      </c>
      <c r="D12" s="9">
        <f>D9</f>
        <v>8.0999999999999996E-4</v>
      </c>
      <c r="E12" s="7" t="s">
        <v>86</v>
      </c>
      <c r="F12" s="7" t="s">
        <v>80</v>
      </c>
      <c r="G12" s="7" t="s">
        <v>115</v>
      </c>
      <c r="H12" s="10" t="s">
        <v>90</v>
      </c>
    </row>
    <row r="13" spans="1:8" ht="48" thickBot="1" x14ac:dyDescent="0.3">
      <c r="A13" s="6" t="s">
        <v>17</v>
      </c>
      <c r="B13" s="9">
        <v>0.41070000000000001</v>
      </c>
      <c r="C13" s="9">
        <v>0.48659999999999998</v>
      </c>
      <c r="D13" s="9">
        <v>0.56110000000000004</v>
      </c>
      <c r="E13" s="7" t="s">
        <v>86</v>
      </c>
      <c r="F13" s="7" t="s">
        <v>79</v>
      </c>
      <c r="G13" s="7" t="s">
        <v>11</v>
      </c>
      <c r="H13" s="4" t="s">
        <v>74</v>
      </c>
    </row>
    <row r="14" spans="1:8" ht="63.75" thickBot="1" x14ac:dyDescent="0.3">
      <c r="A14" s="6" t="s">
        <v>18</v>
      </c>
      <c r="B14" s="9">
        <f>C14*0.5</f>
        <v>1.75E-3</v>
      </c>
      <c r="C14" s="9">
        <v>3.5000000000000001E-3</v>
      </c>
      <c r="D14" s="9">
        <f>C14*1.5</f>
        <v>5.2500000000000003E-3</v>
      </c>
      <c r="E14" s="7" t="s">
        <v>86</v>
      </c>
      <c r="F14" s="7" t="s">
        <v>85</v>
      </c>
      <c r="G14" s="7" t="s">
        <v>115</v>
      </c>
      <c r="H14" s="10" t="s">
        <v>90</v>
      </c>
    </row>
    <row r="15" spans="1:8" ht="63.75" thickBot="1" x14ac:dyDescent="0.3">
      <c r="A15" s="6" t="s">
        <v>19</v>
      </c>
      <c r="B15" s="9">
        <f>C15*0.5</f>
        <v>1.4E-2</v>
      </c>
      <c r="C15" s="9">
        <v>2.8000000000000001E-2</v>
      </c>
      <c r="D15" s="9">
        <f>C15*1.5</f>
        <v>4.2000000000000003E-2</v>
      </c>
      <c r="E15" s="7" t="s">
        <v>86</v>
      </c>
      <c r="F15" s="7" t="s">
        <v>85</v>
      </c>
      <c r="G15" s="7" t="s">
        <v>115</v>
      </c>
      <c r="H15" s="10" t="s">
        <v>90</v>
      </c>
    </row>
    <row r="16" spans="1:8" ht="48" thickBot="1" x14ac:dyDescent="0.3">
      <c r="A16" s="6" t="s">
        <v>20</v>
      </c>
      <c r="B16" s="9">
        <v>0.42949999999999999</v>
      </c>
      <c r="C16" s="9">
        <v>0.46820000000000001</v>
      </c>
      <c r="D16" s="9">
        <v>0.54679999999999995</v>
      </c>
      <c r="E16" s="7" t="s">
        <v>86</v>
      </c>
      <c r="F16" s="7" t="s">
        <v>79</v>
      </c>
      <c r="G16" s="7" t="s">
        <v>11</v>
      </c>
      <c r="H16" s="4" t="s">
        <v>74</v>
      </c>
    </row>
    <row r="17" spans="1:8" ht="48" thickBot="1" x14ac:dyDescent="0.3">
      <c r="A17" s="6" t="s">
        <v>21</v>
      </c>
      <c r="B17" s="9">
        <v>6.0999999999999999E-2</v>
      </c>
      <c r="C17" s="9">
        <v>6.9000000000000006E-2</v>
      </c>
      <c r="D17" s="9">
        <v>7.4999999999999997E-2</v>
      </c>
      <c r="E17" s="7" t="s">
        <v>86</v>
      </c>
      <c r="F17" s="7" t="s">
        <v>82</v>
      </c>
      <c r="G17" s="7" t="s">
        <v>11</v>
      </c>
      <c r="H17" s="10" t="s">
        <v>90</v>
      </c>
    </row>
    <row r="18" spans="1:8" ht="48" thickBot="1" x14ac:dyDescent="0.3">
      <c r="A18" s="6" t="s">
        <v>22</v>
      </c>
      <c r="B18" s="9">
        <v>2.7E-2</v>
      </c>
      <c r="C18" s="9">
        <v>2.9000000000000001E-2</v>
      </c>
      <c r="D18" s="9">
        <v>3.1E-2</v>
      </c>
      <c r="E18" s="7" t="s">
        <v>86</v>
      </c>
      <c r="F18" s="7" t="s">
        <v>82</v>
      </c>
      <c r="G18" s="7" t="s">
        <v>11</v>
      </c>
      <c r="H18" s="10" t="s">
        <v>90</v>
      </c>
    </row>
    <row r="19" spans="1:8" ht="32.25" thickBot="1" x14ac:dyDescent="0.3">
      <c r="A19" s="6" t="s">
        <v>23</v>
      </c>
      <c r="B19" s="9">
        <v>0.375</v>
      </c>
      <c r="C19" s="9">
        <v>0.46739999999999998</v>
      </c>
      <c r="D19" s="9">
        <v>0.53259999999999996</v>
      </c>
      <c r="E19" s="7" t="s">
        <v>86</v>
      </c>
      <c r="F19" s="7" t="s">
        <v>77</v>
      </c>
      <c r="G19" s="7" t="s">
        <v>11</v>
      </c>
      <c r="H19" s="4" t="s">
        <v>74</v>
      </c>
    </row>
    <row r="20" spans="1:8" ht="48" thickBot="1" x14ac:dyDescent="0.3">
      <c r="A20" s="6" t="s">
        <v>24</v>
      </c>
      <c r="B20" s="9">
        <f>C20-0.0012</f>
        <v>2.5899999999999999E-2</v>
      </c>
      <c r="C20" s="9">
        <v>2.7099999999999999E-2</v>
      </c>
      <c r="D20" s="9">
        <f>C20+0.0012</f>
        <v>2.8299999999999999E-2</v>
      </c>
      <c r="E20" s="7" t="s">
        <v>86</v>
      </c>
      <c r="F20" s="7" t="s">
        <v>84</v>
      </c>
      <c r="G20" s="7" t="s">
        <v>83</v>
      </c>
      <c r="H20" s="10" t="s">
        <v>90</v>
      </c>
    </row>
    <row r="21" spans="1:8" ht="48" thickBot="1" x14ac:dyDescent="0.3">
      <c r="A21" s="6" t="s">
        <v>25</v>
      </c>
      <c r="B21" s="9">
        <f>C21-0.0026</f>
        <v>6.9399999999999989E-2</v>
      </c>
      <c r="C21" s="9">
        <v>7.1999999999999995E-2</v>
      </c>
      <c r="D21" s="9">
        <f>C21+0.0026</f>
        <v>7.46E-2</v>
      </c>
      <c r="E21" s="7" t="s">
        <v>86</v>
      </c>
      <c r="F21" s="7" t="s">
        <v>84</v>
      </c>
      <c r="G21" s="7" t="s">
        <v>83</v>
      </c>
      <c r="H21" s="10" t="s">
        <v>90</v>
      </c>
    </row>
    <row r="22" spans="1:8" ht="32.25" thickBot="1" x14ac:dyDescent="0.3">
      <c r="A22" s="6" t="s">
        <v>26</v>
      </c>
      <c r="B22" s="7" t="s">
        <v>45</v>
      </c>
      <c r="C22" s="7" t="s">
        <v>46</v>
      </c>
      <c r="D22" s="7" t="s">
        <v>47</v>
      </c>
      <c r="E22" s="7" t="s">
        <v>44</v>
      </c>
      <c r="F22" s="7" t="s">
        <v>72</v>
      </c>
      <c r="G22" s="7" t="s">
        <v>76</v>
      </c>
      <c r="H22" s="4" t="s">
        <v>74</v>
      </c>
    </row>
    <row r="23" spans="1:8" ht="32.25" thickBot="1" x14ac:dyDescent="0.3">
      <c r="A23" s="6" t="s">
        <v>27</v>
      </c>
      <c r="B23" s="7" t="s">
        <v>48</v>
      </c>
      <c r="C23" s="7" t="s">
        <v>49</v>
      </c>
      <c r="D23" s="7" t="s">
        <v>50</v>
      </c>
      <c r="E23" s="7" t="s">
        <v>44</v>
      </c>
      <c r="F23" s="7" t="s">
        <v>72</v>
      </c>
      <c r="G23" s="7" t="s">
        <v>76</v>
      </c>
      <c r="H23" s="4" t="s">
        <v>74</v>
      </c>
    </row>
    <row r="24" spans="1:8" ht="32.25" thickBot="1" x14ac:dyDescent="0.3">
      <c r="A24" s="6" t="s">
        <v>28</v>
      </c>
      <c r="B24" s="7" t="s">
        <v>51</v>
      </c>
      <c r="C24" s="7" t="s">
        <v>43</v>
      </c>
      <c r="D24" s="7" t="s">
        <v>52</v>
      </c>
      <c r="E24" s="7" t="s">
        <v>44</v>
      </c>
      <c r="F24" s="7" t="s">
        <v>72</v>
      </c>
      <c r="G24" s="7" t="s">
        <v>76</v>
      </c>
      <c r="H24" s="4" t="s">
        <v>74</v>
      </c>
    </row>
    <row r="25" spans="1:8" ht="32.25" thickBot="1" x14ac:dyDescent="0.3">
      <c r="A25" s="6" t="s">
        <v>29</v>
      </c>
      <c r="B25" s="7" t="s">
        <v>53</v>
      </c>
      <c r="C25" s="7" t="s">
        <v>54</v>
      </c>
      <c r="D25" s="7" t="s">
        <v>55</v>
      </c>
      <c r="E25" s="7" t="s">
        <v>44</v>
      </c>
      <c r="F25" s="7" t="s">
        <v>72</v>
      </c>
      <c r="G25" s="7" t="s">
        <v>76</v>
      </c>
      <c r="H25" s="4" t="s">
        <v>74</v>
      </c>
    </row>
    <row r="26" spans="1:8" ht="32.25" thickBot="1" x14ac:dyDescent="0.3">
      <c r="A26" s="6" t="s">
        <v>30</v>
      </c>
      <c r="B26" s="7" t="s">
        <v>56</v>
      </c>
      <c r="C26" s="7" t="s">
        <v>57</v>
      </c>
      <c r="D26" s="7" t="s">
        <v>58</v>
      </c>
      <c r="E26" s="7" t="s">
        <v>44</v>
      </c>
      <c r="F26" s="7" t="s">
        <v>72</v>
      </c>
      <c r="G26" s="7" t="s">
        <v>76</v>
      </c>
      <c r="H26" s="4" t="s">
        <v>74</v>
      </c>
    </row>
    <row r="27" spans="1:8" ht="48" thickBot="1" x14ac:dyDescent="0.3">
      <c r="A27" s="13" t="s">
        <v>117</v>
      </c>
      <c r="B27" s="14">
        <f>0.5*C27</f>
        <v>-0.125</v>
      </c>
      <c r="C27" s="14">
        <v>-0.25</v>
      </c>
      <c r="D27" s="14">
        <f>1.5*C27</f>
        <v>-0.375</v>
      </c>
      <c r="E27" s="10" t="s">
        <v>59</v>
      </c>
      <c r="F27" s="10" t="s">
        <v>88</v>
      </c>
      <c r="G27" s="10" t="s">
        <v>115</v>
      </c>
      <c r="H27" s="4" t="s">
        <v>74</v>
      </c>
    </row>
    <row r="28" spans="1:8" ht="48" thickBot="1" x14ac:dyDescent="0.3">
      <c r="A28" s="13" t="s">
        <v>118</v>
      </c>
      <c r="B28" s="14">
        <f t="shared" ref="B28:B41" si="2">0.5*C28</f>
        <v>-0.125</v>
      </c>
      <c r="C28" s="14">
        <v>-0.25</v>
      </c>
      <c r="D28" s="14">
        <f t="shared" ref="D28:D41" si="3">1.5*C28</f>
        <v>-0.375</v>
      </c>
      <c r="E28" s="10" t="s">
        <v>59</v>
      </c>
      <c r="F28" s="10" t="s">
        <v>88</v>
      </c>
      <c r="G28" s="10" t="s">
        <v>115</v>
      </c>
      <c r="H28" s="4" t="s">
        <v>74</v>
      </c>
    </row>
    <row r="29" spans="1:8" ht="48" thickBot="1" x14ac:dyDescent="0.3">
      <c r="A29" s="13" t="s">
        <v>119</v>
      </c>
      <c r="B29" s="14">
        <f t="shared" si="2"/>
        <v>-0.155</v>
      </c>
      <c r="C29" s="14">
        <v>-0.31</v>
      </c>
      <c r="D29" s="14">
        <f t="shared" si="3"/>
        <v>-0.46499999999999997</v>
      </c>
      <c r="E29" s="10" t="s">
        <v>59</v>
      </c>
      <c r="F29" s="10" t="s">
        <v>88</v>
      </c>
      <c r="G29" s="10" t="s">
        <v>115</v>
      </c>
      <c r="H29" s="4" t="s">
        <v>74</v>
      </c>
    </row>
    <row r="30" spans="1:8" ht="48" thickBot="1" x14ac:dyDescent="0.3">
      <c r="A30" s="13" t="s">
        <v>120</v>
      </c>
      <c r="B30" s="14">
        <f t="shared" si="2"/>
        <v>-0.155</v>
      </c>
      <c r="C30" s="14">
        <v>-0.31</v>
      </c>
      <c r="D30" s="14">
        <f t="shared" si="3"/>
        <v>-0.46499999999999997</v>
      </c>
      <c r="E30" s="10" t="s">
        <v>59</v>
      </c>
      <c r="F30" s="10" t="s">
        <v>88</v>
      </c>
      <c r="G30" s="10" t="s">
        <v>115</v>
      </c>
      <c r="H30" s="4" t="s">
        <v>74</v>
      </c>
    </row>
    <row r="31" spans="1:8" ht="48" thickBot="1" x14ac:dyDescent="0.3">
      <c r="A31" s="13" t="s">
        <v>121</v>
      </c>
      <c r="B31" s="14">
        <f t="shared" si="2"/>
        <v>-0.14000000000000001</v>
      </c>
      <c r="C31" s="14">
        <v>-0.28000000000000003</v>
      </c>
      <c r="D31" s="14">
        <f t="shared" si="3"/>
        <v>-0.42000000000000004</v>
      </c>
      <c r="E31" s="10" t="s">
        <v>59</v>
      </c>
      <c r="F31" s="10" t="s">
        <v>88</v>
      </c>
      <c r="G31" s="10" t="s">
        <v>115</v>
      </c>
      <c r="H31" s="4" t="s">
        <v>74</v>
      </c>
    </row>
    <row r="32" spans="1:8" ht="48" thickBot="1" x14ac:dyDescent="0.3">
      <c r="A32" s="3" t="s">
        <v>60</v>
      </c>
      <c r="B32" s="11">
        <f t="shared" si="2"/>
        <v>-5.3E-3</v>
      </c>
      <c r="C32" s="11">
        <v>-1.06E-2</v>
      </c>
      <c r="D32" s="11">
        <f t="shared" si="3"/>
        <v>-1.5900000000000001E-2</v>
      </c>
      <c r="E32" s="4" t="s">
        <v>70</v>
      </c>
      <c r="F32" s="10" t="s">
        <v>88</v>
      </c>
      <c r="G32" s="4" t="s">
        <v>115</v>
      </c>
      <c r="H32" s="4" t="s">
        <v>74</v>
      </c>
    </row>
    <row r="33" spans="1:8" ht="48" thickBot="1" x14ac:dyDescent="0.3">
      <c r="A33" s="3" t="s">
        <v>61</v>
      </c>
      <c r="B33" s="11">
        <f t="shared" si="2"/>
        <v>-5.3E-3</v>
      </c>
      <c r="C33" s="11">
        <v>-1.06E-2</v>
      </c>
      <c r="D33" s="11">
        <f t="shared" si="3"/>
        <v>-1.5900000000000001E-2</v>
      </c>
      <c r="E33" s="4" t="s">
        <v>70</v>
      </c>
      <c r="F33" s="10" t="s">
        <v>88</v>
      </c>
      <c r="G33" s="4" t="s">
        <v>115</v>
      </c>
      <c r="H33" s="4" t="s">
        <v>74</v>
      </c>
    </row>
    <row r="34" spans="1:8" ht="48" thickBot="1" x14ac:dyDescent="0.3">
      <c r="A34" s="3" t="s">
        <v>62</v>
      </c>
      <c r="B34" s="11">
        <f t="shared" si="2"/>
        <v>-5.1150000000000001E-2</v>
      </c>
      <c r="C34" s="11">
        <v>-0.1023</v>
      </c>
      <c r="D34" s="11">
        <f t="shared" si="3"/>
        <v>-0.15345</v>
      </c>
      <c r="E34" s="4" t="s">
        <v>70</v>
      </c>
      <c r="F34" s="10" t="s">
        <v>88</v>
      </c>
      <c r="G34" s="4" t="s">
        <v>115</v>
      </c>
      <c r="H34" s="4" t="s">
        <v>74</v>
      </c>
    </row>
    <row r="35" spans="1:8" ht="48" thickBot="1" x14ac:dyDescent="0.3">
      <c r="A35" s="3" t="s">
        <v>63</v>
      </c>
      <c r="B35" s="11">
        <f t="shared" si="2"/>
        <v>-5.1150000000000001E-2</v>
      </c>
      <c r="C35" s="11">
        <v>-0.1023</v>
      </c>
      <c r="D35" s="11">
        <f t="shared" si="3"/>
        <v>-0.15345</v>
      </c>
      <c r="E35" s="4" t="s">
        <v>70</v>
      </c>
      <c r="F35" s="10" t="s">
        <v>88</v>
      </c>
      <c r="G35" s="4" t="s">
        <v>115</v>
      </c>
      <c r="H35" s="4" t="s">
        <v>74</v>
      </c>
    </row>
    <row r="36" spans="1:8" ht="48" thickBot="1" x14ac:dyDescent="0.3">
      <c r="A36" s="3" t="s">
        <v>64</v>
      </c>
      <c r="B36" s="11">
        <f t="shared" si="2"/>
        <v>-2.8500000000000001E-3</v>
      </c>
      <c r="C36" s="11">
        <v>-5.7000000000000002E-3</v>
      </c>
      <c r="D36" s="11">
        <f t="shared" si="3"/>
        <v>-8.5500000000000003E-3</v>
      </c>
      <c r="E36" s="4" t="s">
        <v>70</v>
      </c>
      <c r="F36" s="10" t="s">
        <v>88</v>
      </c>
      <c r="G36" s="4" t="s">
        <v>115</v>
      </c>
      <c r="H36" s="4" t="s">
        <v>74</v>
      </c>
    </row>
    <row r="37" spans="1:8" ht="48" thickBot="1" x14ac:dyDescent="0.3">
      <c r="A37" s="3" t="s">
        <v>65</v>
      </c>
      <c r="B37" s="11">
        <f t="shared" si="2"/>
        <v>-2.5999999999999998E-4</v>
      </c>
      <c r="C37" s="11">
        <v>-5.1999999999999995E-4</v>
      </c>
      <c r="D37" s="11">
        <f t="shared" si="3"/>
        <v>-7.7999999999999988E-4</v>
      </c>
      <c r="E37" s="4" t="s">
        <v>71</v>
      </c>
      <c r="F37" s="10" t="s">
        <v>88</v>
      </c>
      <c r="G37" s="4" t="s">
        <v>115</v>
      </c>
      <c r="H37" s="4" t="s">
        <v>74</v>
      </c>
    </row>
    <row r="38" spans="1:8" ht="48" thickBot="1" x14ac:dyDescent="0.3">
      <c r="A38" s="3" t="s">
        <v>66</v>
      </c>
      <c r="B38" s="11">
        <f t="shared" si="2"/>
        <v>-2.5999999999999998E-4</v>
      </c>
      <c r="C38" s="11">
        <v>-5.1999999999999995E-4</v>
      </c>
      <c r="D38" s="11">
        <f t="shared" si="3"/>
        <v>-7.7999999999999988E-4</v>
      </c>
      <c r="E38" s="4" t="s">
        <v>71</v>
      </c>
      <c r="F38" s="10" t="s">
        <v>88</v>
      </c>
      <c r="G38" s="4" t="s">
        <v>115</v>
      </c>
      <c r="H38" s="4" t="s">
        <v>74</v>
      </c>
    </row>
    <row r="39" spans="1:8" ht="48" thickBot="1" x14ac:dyDescent="0.3">
      <c r="A39" s="3" t="s">
        <v>67</v>
      </c>
      <c r="B39" s="11">
        <f t="shared" si="2"/>
        <v>-3.0499999999999999E-4</v>
      </c>
      <c r="C39" s="11">
        <v>-6.0999999999999997E-4</v>
      </c>
      <c r="D39" s="11">
        <f t="shared" si="3"/>
        <v>-9.1500000000000001E-4</v>
      </c>
      <c r="E39" s="4" t="s">
        <v>71</v>
      </c>
      <c r="F39" s="10" t="s">
        <v>88</v>
      </c>
      <c r="G39" s="4" t="s">
        <v>115</v>
      </c>
      <c r="H39" s="4" t="s">
        <v>74</v>
      </c>
    </row>
    <row r="40" spans="1:8" ht="48" thickBot="1" x14ac:dyDescent="0.3">
      <c r="A40" s="3" t="s">
        <v>68</v>
      </c>
      <c r="B40" s="11">
        <f t="shared" si="2"/>
        <v>-3.0499999999999999E-4</v>
      </c>
      <c r="C40" s="11">
        <v>-6.0999999999999997E-4</v>
      </c>
      <c r="D40" s="11">
        <f t="shared" si="3"/>
        <v>-9.1500000000000001E-4</v>
      </c>
      <c r="E40" s="4" t="s">
        <v>71</v>
      </c>
      <c r="F40" s="10" t="s">
        <v>88</v>
      </c>
      <c r="G40" s="4" t="s">
        <v>115</v>
      </c>
      <c r="H40" s="4" t="s">
        <v>74</v>
      </c>
    </row>
    <row r="41" spans="1:8" ht="48" thickBot="1" x14ac:dyDescent="0.3">
      <c r="A41" s="3" t="s">
        <v>69</v>
      </c>
      <c r="B41" s="11">
        <f t="shared" si="2"/>
        <v>-3.6999999999999999E-4</v>
      </c>
      <c r="C41" s="11">
        <v>-7.3999999999999999E-4</v>
      </c>
      <c r="D41" s="11">
        <f t="shared" si="3"/>
        <v>-1.1099999999999999E-3</v>
      </c>
      <c r="E41" s="4" t="s">
        <v>71</v>
      </c>
      <c r="F41" s="10" t="s">
        <v>88</v>
      </c>
      <c r="G41" s="4" t="s">
        <v>115</v>
      </c>
      <c r="H41" s="4" t="s">
        <v>74</v>
      </c>
    </row>
    <row r="42" spans="1:8" ht="48" thickBot="1" x14ac:dyDescent="0.3">
      <c r="A42" s="3" t="s">
        <v>31</v>
      </c>
      <c r="B42" s="5">
        <v>0</v>
      </c>
      <c r="C42" s="5">
        <v>0</v>
      </c>
      <c r="D42" s="5">
        <v>0</v>
      </c>
      <c r="E42" s="4" t="s">
        <v>41</v>
      </c>
      <c r="F42" s="10" t="s">
        <v>142</v>
      </c>
      <c r="G42" s="4" t="s">
        <v>148</v>
      </c>
      <c r="H42" s="10" t="s">
        <v>91</v>
      </c>
    </row>
    <row r="43" spans="1:8" ht="48" thickBot="1" x14ac:dyDescent="0.3">
      <c r="A43" s="6" t="s">
        <v>32</v>
      </c>
      <c r="B43" s="8">
        <v>0.39</v>
      </c>
      <c r="C43" s="8">
        <v>-0.02</v>
      </c>
      <c r="D43" s="8">
        <v>-0.46</v>
      </c>
      <c r="E43" s="6" t="s">
        <v>41</v>
      </c>
      <c r="F43" s="6" t="s">
        <v>154</v>
      </c>
      <c r="G43" s="6" t="s">
        <v>143</v>
      </c>
      <c r="H43" s="10" t="s">
        <v>91</v>
      </c>
    </row>
    <row r="44" spans="1:8" ht="95.25" thickBot="1" x14ac:dyDescent="0.3">
      <c r="A44" s="6" t="s">
        <v>33</v>
      </c>
      <c r="B44" s="8">
        <v>0</v>
      </c>
      <c r="C44" s="8">
        <v>0.5</v>
      </c>
      <c r="D44" s="8">
        <v>0.57999999999999996</v>
      </c>
      <c r="E44" s="6" t="s">
        <v>41</v>
      </c>
      <c r="F44" s="6" t="s">
        <v>144</v>
      </c>
      <c r="G44" s="6" t="s">
        <v>145</v>
      </c>
      <c r="H44" s="10" t="s">
        <v>89</v>
      </c>
    </row>
    <row r="45" spans="1:8" ht="32.25" thickBot="1" x14ac:dyDescent="0.3">
      <c r="A45" s="6" t="s">
        <v>146</v>
      </c>
      <c r="B45" s="17">
        <v>1E-3</v>
      </c>
      <c r="C45" s="17">
        <v>0.01</v>
      </c>
      <c r="D45" s="17">
        <v>0.1</v>
      </c>
      <c r="E45" s="7" t="s">
        <v>87</v>
      </c>
      <c r="F45" s="8" t="s">
        <v>87</v>
      </c>
      <c r="G45" s="7" t="s">
        <v>75</v>
      </c>
      <c r="H45" s="10" t="s">
        <v>141</v>
      </c>
    </row>
    <row r="46" spans="1:8" ht="32.25" thickBot="1" x14ac:dyDescent="0.3">
      <c r="A46" s="6" t="s">
        <v>34</v>
      </c>
      <c r="B46" s="8">
        <v>0.01</v>
      </c>
      <c r="C46" s="8">
        <v>0.05</v>
      </c>
      <c r="D46" s="8">
        <v>0.5</v>
      </c>
      <c r="E46" s="7" t="s">
        <v>41</v>
      </c>
      <c r="F46" s="8" t="s">
        <v>87</v>
      </c>
      <c r="G46" s="7" t="s">
        <v>147</v>
      </c>
      <c r="H46" s="10" t="s">
        <v>92</v>
      </c>
    </row>
    <row r="47" spans="1:8" ht="79.5" thickBot="1" x14ac:dyDescent="0.3">
      <c r="A47" s="13" t="s">
        <v>124</v>
      </c>
      <c r="B47" s="15">
        <v>250</v>
      </c>
      <c r="C47" s="15">
        <v>1000</v>
      </c>
      <c r="D47" s="15">
        <v>2500</v>
      </c>
      <c r="E47" s="10" t="s">
        <v>122</v>
      </c>
      <c r="F47" s="16" t="s">
        <v>87</v>
      </c>
      <c r="G47" s="10" t="s">
        <v>123</v>
      </c>
      <c r="H47" s="10" t="s">
        <v>125</v>
      </c>
    </row>
    <row r="48" spans="1:8" ht="48" thickBot="1" x14ac:dyDescent="0.3">
      <c r="A48" s="3" t="s">
        <v>95</v>
      </c>
      <c r="B48" s="12">
        <v>2.1999999999999999E-2</v>
      </c>
      <c r="C48" s="12">
        <v>0.127</v>
      </c>
      <c r="D48" s="12">
        <v>0.23599999999999999</v>
      </c>
      <c r="E48" s="3" t="s">
        <v>41</v>
      </c>
      <c r="F48" s="3" t="s">
        <v>93</v>
      </c>
      <c r="G48" s="4" t="s">
        <v>83</v>
      </c>
      <c r="H48" s="3" t="s">
        <v>116</v>
      </c>
    </row>
    <row r="49" spans="1:8" ht="48" thickBot="1" x14ac:dyDescent="0.3">
      <c r="A49" s="3" t="s">
        <v>96</v>
      </c>
      <c r="B49" s="12">
        <v>5.5E-2</v>
      </c>
      <c r="C49" s="12">
        <v>9.8999999999999977E-2</v>
      </c>
      <c r="D49" s="12">
        <v>0.14299999999999999</v>
      </c>
      <c r="E49" s="3" t="s">
        <v>41</v>
      </c>
      <c r="F49" s="3" t="s">
        <v>93</v>
      </c>
      <c r="G49" s="4" t="s">
        <v>83</v>
      </c>
      <c r="H49" s="3" t="s">
        <v>116</v>
      </c>
    </row>
    <row r="50" spans="1:8" ht="48" thickBot="1" x14ac:dyDescent="0.3">
      <c r="A50" s="3" t="s">
        <v>97</v>
      </c>
      <c r="B50" s="12">
        <v>5.5E-2</v>
      </c>
      <c r="C50" s="12">
        <v>9.8999999999999977E-2</v>
      </c>
      <c r="D50" s="12">
        <v>0.14299999999999999</v>
      </c>
      <c r="E50" s="3" t="s">
        <v>41</v>
      </c>
      <c r="F50" s="3" t="s">
        <v>93</v>
      </c>
      <c r="G50" s="4" t="s">
        <v>83</v>
      </c>
      <c r="H50" s="3" t="s">
        <v>116</v>
      </c>
    </row>
    <row r="51" spans="1:8" ht="48" thickBot="1" x14ac:dyDescent="0.3">
      <c r="A51" s="3" t="s">
        <v>98</v>
      </c>
      <c r="B51" s="12">
        <v>5.5E-2</v>
      </c>
      <c r="C51" s="12">
        <v>9.8999999999999977E-2</v>
      </c>
      <c r="D51" s="12">
        <v>0.14299999999999999</v>
      </c>
      <c r="E51" s="3" t="s">
        <v>41</v>
      </c>
      <c r="F51" s="3" t="s">
        <v>93</v>
      </c>
      <c r="G51" s="4" t="s">
        <v>83</v>
      </c>
      <c r="H51" s="3" t="s">
        <v>116</v>
      </c>
    </row>
    <row r="52" spans="1:8" ht="48" thickBot="1" x14ac:dyDescent="0.3">
      <c r="A52" s="3" t="s">
        <v>99</v>
      </c>
      <c r="B52" s="12">
        <v>5.5E-2</v>
      </c>
      <c r="C52" s="12">
        <v>9.8999999999999977E-2</v>
      </c>
      <c r="D52" s="12">
        <v>0.14299999999999999</v>
      </c>
      <c r="E52" s="3" t="s">
        <v>41</v>
      </c>
      <c r="F52" s="3" t="s">
        <v>93</v>
      </c>
      <c r="G52" s="4" t="s">
        <v>83</v>
      </c>
      <c r="H52" s="3" t="s">
        <v>116</v>
      </c>
    </row>
    <row r="53" spans="1:8" ht="48" thickBot="1" x14ac:dyDescent="0.3">
      <c r="A53" s="3" t="s">
        <v>100</v>
      </c>
      <c r="B53" s="12">
        <v>8.2000000000000003E-2</v>
      </c>
      <c r="C53" s="12">
        <v>0.27200000000000002</v>
      </c>
      <c r="D53" s="12">
        <v>0.49399999999999999</v>
      </c>
      <c r="E53" s="3" t="s">
        <v>41</v>
      </c>
      <c r="F53" s="3" t="s">
        <v>93</v>
      </c>
      <c r="G53" s="4" t="s">
        <v>83</v>
      </c>
      <c r="H53" s="3" t="s">
        <v>116</v>
      </c>
    </row>
    <row r="54" spans="1:8" ht="48" thickBot="1" x14ac:dyDescent="0.3">
      <c r="A54" s="3" t="s">
        <v>101</v>
      </c>
      <c r="B54" s="12">
        <v>5.5E-2</v>
      </c>
      <c r="C54" s="12">
        <v>9.8999999999999977E-2</v>
      </c>
      <c r="D54" s="12">
        <v>0.14299999999999999</v>
      </c>
      <c r="E54" s="3" t="s">
        <v>41</v>
      </c>
      <c r="F54" s="3" t="s">
        <v>93</v>
      </c>
      <c r="G54" s="4" t="s">
        <v>83</v>
      </c>
      <c r="H54" s="3" t="s">
        <v>116</v>
      </c>
    </row>
    <row r="55" spans="1:8" ht="48" thickBot="1" x14ac:dyDescent="0.3">
      <c r="A55" s="3" t="s">
        <v>102</v>
      </c>
      <c r="B55" s="12">
        <v>5.5E-2</v>
      </c>
      <c r="C55" s="12">
        <v>9.8999999999999977E-2</v>
      </c>
      <c r="D55" s="12">
        <v>0.14299999999999999</v>
      </c>
      <c r="E55" s="3" t="s">
        <v>41</v>
      </c>
      <c r="F55" s="3" t="s">
        <v>93</v>
      </c>
      <c r="G55" s="4" t="s">
        <v>83</v>
      </c>
      <c r="H55" s="3" t="s">
        <v>116</v>
      </c>
    </row>
    <row r="56" spans="1:8" ht="48" thickBot="1" x14ac:dyDescent="0.3">
      <c r="A56" s="3" t="s">
        <v>103</v>
      </c>
      <c r="B56" s="12">
        <v>5.5E-2</v>
      </c>
      <c r="C56" s="12">
        <v>9.8999999999999977E-2</v>
      </c>
      <c r="D56" s="12">
        <v>0.14299999999999999</v>
      </c>
      <c r="E56" s="3" t="s">
        <v>41</v>
      </c>
      <c r="F56" s="3" t="s">
        <v>93</v>
      </c>
      <c r="G56" s="4" t="s">
        <v>83</v>
      </c>
      <c r="H56" s="3" t="s">
        <v>116</v>
      </c>
    </row>
    <row r="57" spans="1:8" ht="48" thickBot="1" x14ac:dyDescent="0.3">
      <c r="A57" s="3" t="s">
        <v>104</v>
      </c>
      <c r="B57" s="12">
        <v>-1.0999999999999999E-2</v>
      </c>
      <c r="C57" s="12">
        <v>2.8000000000000025E-2</v>
      </c>
      <c r="D57" s="12">
        <v>7.0999999999999994E-2</v>
      </c>
      <c r="E57" s="3" t="s">
        <v>41</v>
      </c>
      <c r="F57" s="3" t="s">
        <v>93</v>
      </c>
      <c r="G57" s="4" t="s">
        <v>83</v>
      </c>
      <c r="H57" s="3" t="s">
        <v>116</v>
      </c>
    </row>
    <row r="58" spans="1:8" ht="48" thickBot="1" x14ac:dyDescent="0.3">
      <c r="A58" s="3" t="s">
        <v>105</v>
      </c>
      <c r="B58" s="12">
        <v>5.5E-2</v>
      </c>
      <c r="C58" s="12">
        <v>9.8999999999999977E-2</v>
      </c>
      <c r="D58" s="12">
        <v>0.14299999999999999</v>
      </c>
      <c r="E58" s="3" t="s">
        <v>41</v>
      </c>
      <c r="F58" s="3" t="s">
        <v>93</v>
      </c>
      <c r="G58" s="4" t="s">
        <v>83</v>
      </c>
      <c r="H58" s="3" t="s">
        <v>116</v>
      </c>
    </row>
    <row r="59" spans="1:8" ht="48" thickBot="1" x14ac:dyDescent="0.3">
      <c r="A59" s="3" t="s">
        <v>106</v>
      </c>
      <c r="B59" s="12">
        <v>1.6E-2</v>
      </c>
      <c r="C59" s="12">
        <v>8.0000000000000071E-2</v>
      </c>
      <c r="D59" s="12">
        <v>0.14799999999999999</v>
      </c>
      <c r="E59" s="3" t="s">
        <v>41</v>
      </c>
      <c r="F59" s="3" t="s">
        <v>93</v>
      </c>
      <c r="G59" s="4" t="s">
        <v>83</v>
      </c>
      <c r="H59" s="3" t="s">
        <v>116</v>
      </c>
    </row>
    <row r="60" spans="1:8" ht="48" thickBot="1" x14ac:dyDescent="0.3">
      <c r="A60" s="3" t="s">
        <v>107</v>
      </c>
      <c r="B60" s="12">
        <v>4.9000000000000002E-2</v>
      </c>
      <c r="C60" s="12">
        <v>9.8999999999999977E-2</v>
      </c>
      <c r="D60" s="12">
        <v>0.13200000000000001</v>
      </c>
      <c r="E60" s="3" t="s">
        <v>41</v>
      </c>
      <c r="F60" s="3" t="s">
        <v>93</v>
      </c>
      <c r="G60" s="4" t="s">
        <v>83</v>
      </c>
      <c r="H60" s="3" t="s">
        <v>116</v>
      </c>
    </row>
    <row r="61" spans="1:8" ht="48" thickBot="1" x14ac:dyDescent="0.3">
      <c r="A61" s="3" t="s">
        <v>108</v>
      </c>
      <c r="B61" s="12">
        <v>5.5E-2</v>
      </c>
      <c r="C61" s="12">
        <v>9.8999999999999977E-2</v>
      </c>
      <c r="D61" s="12">
        <v>0.14299999999999999</v>
      </c>
      <c r="E61" s="3" t="s">
        <v>41</v>
      </c>
      <c r="F61" s="3" t="s">
        <v>93</v>
      </c>
      <c r="G61" s="4" t="s">
        <v>83</v>
      </c>
      <c r="H61" s="3" t="s">
        <v>116</v>
      </c>
    </row>
    <row r="62" spans="1:8" ht="48" thickBot="1" x14ac:dyDescent="0.3">
      <c r="A62" s="3" t="s">
        <v>109</v>
      </c>
      <c r="B62" s="12">
        <v>5.5E-2</v>
      </c>
      <c r="C62" s="12">
        <v>9.8999999999999977E-2</v>
      </c>
      <c r="D62" s="12">
        <v>0.14299999999999999</v>
      </c>
      <c r="E62" s="3" t="s">
        <v>41</v>
      </c>
      <c r="F62" s="3" t="s">
        <v>93</v>
      </c>
      <c r="G62" s="4" t="s">
        <v>83</v>
      </c>
      <c r="H62" s="3" t="s">
        <v>116</v>
      </c>
    </row>
    <row r="63" spans="1:8" ht="48" thickBot="1" x14ac:dyDescent="0.3">
      <c r="A63" s="3" t="s">
        <v>110</v>
      </c>
      <c r="B63" s="12">
        <v>5.0000000000000001E-3</v>
      </c>
      <c r="C63" s="12">
        <v>0.15900000000000003</v>
      </c>
      <c r="D63" s="12">
        <v>0.36299999999999999</v>
      </c>
      <c r="E63" s="3" t="s">
        <v>41</v>
      </c>
      <c r="F63" s="3" t="s">
        <v>93</v>
      </c>
      <c r="G63" s="4" t="s">
        <v>83</v>
      </c>
      <c r="H63" s="3" t="s">
        <v>116</v>
      </c>
    </row>
    <row r="64" spans="1:8" ht="48" thickBot="1" x14ac:dyDescent="0.3">
      <c r="A64" s="3" t="s">
        <v>111</v>
      </c>
      <c r="B64" s="12">
        <f>B57</f>
        <v>-1.0999999999999999E-2</v>
      </c>
      <c r="C64" s="12">
        <f t="shared" ref="C64:D64" si="4">C57</f>
        <v>2.8000000000000025E-2</v>
      </c>
      <c r="D64" s="12">
        <f t="shared" si="4"/>
        <v>7.0999999999999994E-2</v>
      </c>
      <c r="E64" s="3" t="s">
        <v>41</v>
      </c>
      <c r="F64" s="3" t="s">
        <v>93</v>
      </c>
      <c r="G64" s="4" t="s">
        <v>83</v>
      </c>
      <c r="H64" s="3" t="s">
        <v>116</v>
      </c>
    </row>
    <row r="65" spans="1:8" ht="48" thickBot="1" x14ac:dyDescent="0.3">
      <c r="A65" s="3" t="s">
        <v>112</v>
      </c>
      <c r="B65" s="12">
        <v>5.5E-2</v>
      </c>
      <c r="C65" s="12">
        <v>9.8999999999999977E-2</v>
      </c>
      <c r="D65" s="12">
        <v>0.14299999999999999</v>
      </c>
      <c r="E65" s="3" t="s">
        <v>41</v>
      </c>
      <c r="F65" s="3" t="s">
        <v>93</v>
      </c>
      <c r="G65" s="4" t="s">
        <v>83</v>
      </c>
      <c r="H65" s="3" t="s">
        <v>116</v>
      </c>
    </row>
    <row r="66" spans="1:8" ht="48" thickBot="1" x14ac:dyDescent="0.3">
      <c r="A66" s="3" t="s">
        <v>113</v>
      </c>
      <c r="B66" s="12">
        <v>5.5E-2</v>
      </c>
      <c r="C66" s="12">
        <v>9.8999999999999977E-2</v>
      </c>
      <c r="D66" s="12">
        <v>0.14299999999999999</v>
      </c>
      <c r="E66" s="3" t="s">
        <v>41</v>
      </c>
      <c r="F66" s="3" t="s">
        <v>93</v>
      </c>
      <c r="G66" s="4" t="s">
        <v>83</v>
      </c>
      <c r="H66" s="3" t="s">
        <v>116</v>
      </c>
    </row>
    <row r="67" spans="1:8" ht="48" thickBot="1" x14ac:dyDescent="0.3">
      <c r="A67" s="3" t="s">
        <v>114</v>
      </c>
      <c r="B67" s="12">
        <v>5.5E-2</v>
      </c>
      <c r="C67" s="12">
        <v>9.8999999999999977E-2</v>
      </c>
      <c r="D67" s="12">
        <v>0.14299999999999999</v>
      </c>
      <c r="E67" s="3" t="s">
        <v>41</v>
      </c>
      <c r="F67" s="3" t="s">
        <v>93</v>
      </c>
      <c r="G67" s="4" t="s">
        <v>83</v>
      </c>
      <c r="H67" s="3" t="s">
        <v>116</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4C056-73DD-4AC5-8BE4-76E3645E3B7C}">
  <dimension ref="A1:B20"/>
  <sheetViews>
    <sheetView tabSelected="1" topLeftCell="A4" workbookViewId="0">
      <selection activeCell="B11" sqref="B11:B19"/>
    </sheetView>
  </sheetViews>
  <sheetFormatPr defaultRowHeight="15" x14ac:dyDescent="0.25"/>
  <cols>
    <col min="1" max="1" width="28.42578125" bestFit="1" customWidth="1"/>
    <col min="2" max="3" width="10.42578125" bestFit="1" customWidth="1"/>
  </cols>
  <sheetData>
    <row r="1" spans="1:2" x14ac:dyDescent="0.25">
      <c r="A1" t="s">
        <v>126</v>
      </c>
    </row>
    <row r="2" spans="1:2" x14ac:dyDescent="0.25">
      <c r="A2" t="s">
        <v>0</v>
      </c>
      <c r="B2" t="s">
        <v>149</v>
      </c>
    </row>
    <row r="3" spans="1:2" x14ac:dyDescent="0.25">
      <c r="A3" t="s">
        <v>139</v>
      </c>
      <c r="B3" t="s">
        <v>156</v>
      </c>
    </row>
    <row r="4" spans="1:2" x14ac:dyDescent="0.25">
      <c r="A4" t="s">
        <v>128</v>
      </c>
      <c r="B4" t="s">
        <v>156</v>
      </c>
    </row>
    <row r="5" spans="1:2" x14ac:dyDescent="0.25">
      <c r="A5" t="s">
        <v>127</v>
      </c>
      <c r="B5" t="s">
        <v>156</v>
      </c>
    </row>
    <row r="6" spans="1:2" x14ac:dyDescent="0.25">
      <c r="A6" t="s">
        <v>129</v>
      </c>
      <c r="B6" t="s">
        <v>156</v>
      </c>
    </row>
    <row r="7" spans="1:2" x14ac:dyDescent="0.25">
      <c r="A7" t="s">
        <v>130</v>
      </c>
      <c r="B7" t="s">
        <v>156</v>
      </c>
    </row>
    <row r="8" spans="1:2" x14ac:dyDescent="0.25">
      <c r="A8" t="s">
        <v>137</v>
      </c>
      <c r="B8" t="s">
        <v>156</v>
      </c>
    </row>
    <row r="9" spans="1:2" x14ac:dyDescent="0.25">
      <c r="A9" t="s">
        <v>138</v>
      </c>
      <c r="B9" t="s">
        <v>156</v>
      </c>
    </row>
    <row r="10" spans="1:2" x14ac:dyDescent="0.25">
      <c r="A10" t="s">
        <v>131</v>
      </c>
      <c r="B10" t="s">
        <v>155</v>
      </c>
    </row>
    <row r="11" spans="1:2" x14ac:dyDescent="0.25">
      <c r="A11" t="s">
        <v>132</v>
      </c>
      <c r="B11" t="s">
        <v>156</v>
      </c>
    </row>
    <row r="12" spans="1:2" x14ac:dyDescent="0.25">
      <c r="A12" t="s">
        <v>133</v>
      </c>
      <c r="B12" t="s">
        <v>156</v>
      </c>
    </row>
    <row r="13" spans="1:2" x14ac:dyDescent="0.25">
      <c r="A13" t="s">
        <v>134</v>
      </c>
      <c r="B13" t="s">
        <v>156</v>
      </c>
    </row>
    <row r="14" spans="1:2" x14ac:dyDescent="0.25">
      <c r="A14" t="s">
        <v>135</v>
      </c>
      <c r="B14" t="s">
        <v>156</v>
      </c>
    </row>
    <row r="15" spans="1:2" x14ac:dyDescent="0.25">
      <c r="A15" t="s">
        <v>136</v>
      </c>
      <c r="B15" t="s">
        <v>156</v>
      </c>
    </row>
    <row r="16" spans="1:2" x14ac:dyDescent="0.25">
      <c r="A16" t="s">
        <v>150</v>
      </c>
      <c r="B16" t="s">
        <v>156</v>
      </c>
    </row>
    <row r="17" spans="1:2" x14ac:dyDescent="0.25">
      <c r="A17" t="s">
        <v>151</v>
      </c>
      <c r="B17" t="s">
        <v>156</v>
      </c>
    </row>
    <row r="18" spans="1:2" x14ac:dyDescent="0.25">
      <c r="A18" t="s">
        <v>152</v>
      </c>
      <c r="B18" t="s">
        <v>156</v>
      </c>
    </row>
    <row r="19" spans="1:2" x14ac:dyDescent="0.25">
      <c r="A19" t="s">
        <v>153</v>
      </c>
      <c r="B19" t="s">
        <v>156</v>
      </c>
    </row>
    <row r="20" spans="1:2" x14ac:dyDescent="0.25">
      <c r="A20" t="s">
        <v>140</v>
      </c>
      <c r="B20" t="s">
        <v>156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parameter values</vt:lpstr>
      <vt:lpstr>scenario 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nathanlikesseverestorms@gmail.com</dc:creator>
  <cp:lastModifiedBy>Nathan Preuss</cp:lastModifiedBy>
  <dcterms:created xsi:type="dcterms:W3CDTF">2025-01-28T14:50:29Z</dcterms:created>
  <dcterms:modified xsi:type="dcterms:W3CDTF">2025-04-16T18:39:52Z</dcterms:modified>
</cp:coreProperties>
</file>