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ManurePyrolysisIAM\data\data_analysis\"/>
    </mc:Choice>
  </mc:AlternateContent>
  <xr:revisionPtr revIDLastSave="0" documentId="13_ncr:1_{E96D92D2-E780-4D43-A18C-A95A77B191AA}" xr6:coauthVersionLast="47" xr6:coauthVersionMax="47" xr10:uidLastSave="{00000000-0000-0000-0000-000000000000}"/>
  <bookViews>
    <workbookView xWindow="15015" yWindow="0" windowWidth="13822" windowHeight="16200" xr2:uid="{C7A76F81-B13B-4D78-BFBE-6D99FEBC3FCB}"/>
  </bookViews>
  <sheets>
    <sheet name="Sheet1" sheetId="1" r:id="rId1"/>
  </sheets>
  <definedNames>
    <definedName name="_xlnm._FilterDatabase" localSheetId="0" hidden="1">Sheet1!$W$2:$Z$130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AC22" i="1"/>
  <c r="B33" i="1"/>
  <c r="B18" i="1"/>
  <c r="B25" i="1" s="1"/>
  <c r="B34" i="1" s="1"/>
  <c r="B35" i="1" s="1"/>
  <c r="H18" i="1"/>
  <c r="B24" i="1" s="1"/>
  <c r="B23" i="1"/>
  <c r="B26" i="1" l="1"/>
  <c r="B30" i="1" s="1"/>
</calcChain>
</file>

<file path=xl/sharedStrings.xml><?xml version="1.0" encoding="utf-8"?>
<sst xmlns="http://schemas.openxmlformats.org/spreadsheetml/2006/main" count="766" uniqueCount="167">
  <si>
    <t>SSP1</t>
  </si>
  <si>
    <t>Biochar Carbon Sequestration</t>
  </si>
  <si>
    <t>SSP</t>
  </si>
  <si>
    <t>technology</t>
  </si>
  <si>
    <t>SSP1 Total</t>
  </si>
  <si>
    <t>Biochar Carbon Avoidance</t>
  </si>
  <si>
    <t>flat</t>
  </si>
  <si>
    <t>difference</t>
  </si>
  <si>
    <t>between</t>
  </si>
  <si>
    <t>C</t>
  </si>
  <si>
    <t>prices</t>
  </si>
  <si>
    <t>in</t>
  </si>
  <si>
    <t>year</t>
  </si>
  <si>
    <t>2040_conv</t>
  </si>
  <si>
    <t>Units</t>
  </si>
  <si>
    <t>USD$2024/t</t>
  </si>
  <si>
    <t>percent</t>
  </si>
  <si>
    <t>%</t>
  </si>
  <si>
    <t>2045_conv</t>
  </si>
  <si>
    <t>2050_conv</t>
  </si>
  <si>
    <t>2055_conv</t>
  </si>
  <si>
    <t>2060_conv</t>
  </si>
  <si>
    <t>Absolute and percentage change between C prices in pyrolysis and reference scenario</t>
  </si>
  <si>
    <t>Land management types by percentage</t>
  </si>
  <si>
    <t xml:space="preserve"> Argentina </t>
  </si>
  <si>
    <t xml:space="preserve"> Australia</t>
  </si>
  <si>
    <t xml:space="preserve"> Brazil </t>
  </si>
  <si>
    <t xml:space="preserve"> Canada </t>
  </si>
  <si>
    <t xml:space="preserve"> Central America and Caribbean </t>
  </si>
  <si>
    <t xml:space="preserve"> Central Asia </t>
  </si>
  <si>
    <t xml:space="preserve"> China </t>
  </si>
  <si>
    <t xml:space="preserve"> Colombia </t>
  </si>
  <si>
    <t xml:space="preserve"> Eastern Africa </t>
  </si>
  <si>
    <t xml:space="preserve"> Eastern Europe </t>
  </si>
  <si>
    <t xml:space="preserve"> European Free Trade Association </t>
  </si>
  <si>
    <t xml:space="preserve"> India </t>
  </si>
  <si>
    <t xml:space="preserve"> Indonesia </t>
  </si>
  <si>
    <t xml:space="preserve"> Japan </t>
  </si>
  <si>
    <t xml:space="preserve"> Mexico </t>
  </si>
  <si>
    <t xml:space="preserve"> Middle East </t>
  </si>
  <si>
    <t xml:space="preserve"> Northeastern EU </t>
  </si>
  <si>
    <t xml:space="preserve"> Northern Africa </t>
  </si>
  <si>
    <t xml:space="preserve"> Northern South America </t>
  </si>
  <si>
    <t xml:space="preserve"> Other Europe </t>
  </si>
  <si>
    <t xml:space="preserve"> Pakistan </t>
  </si>
  <si>
    <t xml:space="preserve"> Russia </t>
  </si>
  <si>
    <t xml:space="preserve"> South Africa </t>
  </si>
  <si>
    <t xml:space="preserve"> South Asia </t>
  </si>
  <si>
    <t xml:space="preserve"> South Korea </t>
  </si>
  <si>
    <t xml:space="preserve"> Southeast Asia </t>
  </si>
  <si>
    <t xml:space="preserve"> Southern Africa </t>
  </si>
  <si>
    <t xml:space="preserve"> Southern South America </t>
  </si>
  <si>
    <t xml:space="preserve"> Taiwan </t>
  </si>
  <si>
    <t xml:space="preserve"> USA </t>
  </si>
  <si>
    <t xml:space="preserve"> Western Africa </t>
  </si>
  <si>
    <t xml:space="preserve"> Western EU </t>
  </si>
  <si>
    <t>Unmanaged</t>
  </si>
  <si>
    <t>Management</t>
  </si>
  <si>
    <t>Country</t>
  </si>
  <si>
    <t>Value</t>
  </si>
  <si>
    <t>Unit</t>
  </si>
  <si>
    <t>Non-Staples</t>
  </si>
  <si>
    <t>Staples</t>
  </si>
  <si>
    <t>USD$/Mcal/day</t>
  </si>
  <si>
    <t>Change in food prices</t>
  </si>
  <si>
    <t>Food Sector Carbon Emissions in 2050</t>
  </si>
  <si>
    <t>CO2-Ceq</t>
  </si>
  <si>
    <t xml:space="preserve">GWP of methane: </t>
  </si>
  <si>
    <t>[Almaraz et al., 2023]</t>
  </si>
  <si>
    <t>Food system emissions in 2050 (Gt CO2-eq)</t>
  </si>
  <si>
    <t>Food system emissions in 2050 (Mt C)</t>
  </si>
  <si>
    <t>Percentage reduction</t>
  </si>
  <si>
    <t>fuel</t>
  </si>
  <si>
    <t>oil</t>
  </si>
  <si>
    <t>EJ</t>
  </si>
  <si>
    <t>coal</t>
  </si>
  <si>
    <t>biomass</t>
  </si>
  <si>
    <t>nuclear</t>
  </si>
  <si>
    <t>hydro</t>
  </si>
  <si>
    <t>wind</t>
  </si>
  <si>
    <t>solar</t>
  </si>
  <si>
    <t>geothermal</t>
  </si>
  <si>
    <t>traditional biomass</t>
  </si>
  <si>
    <t>natural gas</t>
  </si>
  <si>
    <t>Methane C avoidance (Mt C)</t>
  </si>
  <si>
    <t>Carbon Sequestration (Mt C)</t>
  </si>
  <si>
    <t>Total (Mt C)</t>
  </si>
  <si>
    <t>Biochar Supply</t>
  </si>
  <si>
    <t>Mt</t>
  </si>
  <si>
    <t>Biochar Methane CO2-eq</t>
  </si>
  <si>
    <t>Biochar Sequestration CO2-eq</t>
  </si>
  <si>
    <t>Biochar total CO2-eq</t>
  </si>
  <si>
    <t>LandLeaf</t>
  </si>
  <si>
    <t>Animal</t>
  </si>
  <si>
    <t>Feed</t>
  </si>
  <si>
    <t>thousand</t>
  </si>
  <si>
    <t>km$^2$</t>
  </si>
  <si>
    <t>Biomass</t>
  </si>
  <si>
    <t>for</t>
  </si>
  <si>
    <t>Energy</t>
  </si>
  <si>
    <t>Crops</t>
  </si>
  <si>
    <t>Forest</t>
  </si>
  <si>
    <t>Grasslands</t>
  </si>
  <si>
    <t>Other</t>
  </si>
  <si>
    <t>Arable</t>
  </si>
  <si>
    <t>Land</t>
  </si>
  <si>
    <t>Pasture</t>
  </si>
  <si>
    <t>Rock</t>
  </si>
  <si>
    <t>and</t>
  </si>
  <si>
    <t>Desert</t>
  </si>
  <si>
    <t>Shrubland</t>
  </si>
  <si>
    <t>Tundra</t>
  </si>
  <si>
    <t>Urban</t>
  </si>
  <si>
    <t>Land for Food</t>
  </si>
  <si>
    <t>Change in fertilizer demand</t>
  </si>
  <si>
    <t>Mt NH3</t>
  </si>
  <si>
    <t>Biochar</t>
  </si>
  <si>
    <t>High</t>
  </si>
  <si>
    <t>Low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</si>
  <si>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</si>
  <si>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</si>
  <si>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</si>
  <si>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</si>
  <si>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</si>
  <si>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</si>
  <si>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</si>
  <si>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</si>
  <si>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</si>
  <si>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</si>
  <si>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beef biochar</t>
  </si>
  <si>
    <t>dairy biochar</t>
  </si>
  <si>
    <t>goat biochar</t>
  </si>
  <si>
    <t>pork biochar</t>
  </si>
  <si>
    <t>poultry biochar</t>
  </si>
  <si>
    <t>Mt C Sequestered</t>
  </si>
  <si>
    <t>Mt CH4 Avoided</t>
  </si>
  <si>
    <t>Management_2050</t>
  </si>
  <si>
    <t>Intensity</t>
  </si>
  <si>
    <t>Application</t>
  </si>
  <si>
    <t>km 2</t>
  </si>
  <si>
    <t>Biochar Application:&lt;br&gt;1.3148e+06 km&lt;sup&gt;2&lt;/sup&gt;</t>
  </si>
  <si>
    <t>High Intensity:&lt;br&gt;9.423e+06 km&lt;sup&gt;2&lt;/sup&gt;</t>
  </si>
  <si>
    <t>Low Intensity:&lt;br&gt;3.173e+06 km&lt;sup&gt;2&lt;/sup&gt;</t>
  </si>
  <si>
    <t>avg:</t>
  </si>
  <si>
    <t>Protein</t>
  </si>
  <si>
    <t>kcal/capita/day</t>
  </si>
  <si>
    <t>Corn</t>
  </si>
  <si>
    <t>Fruits</t>
  </si>
  <si>
    <t>Legumes</t>
  </si>
  <si>
    <t>Nuts</t>
  </si>
  <si>
    <t>Seeds</t>
  </si>
  <si>
    <t>Grains</t>
  </si>
  <si>
    <t>Plant</t>
  </si>
  <si>
    <t>Oils</t>
  </si>
  <si>
    <t>Rice</t>
  </si>
  <si>
    <t>Roots</t>
  </si>
  <si>
    <t>Tubers</t>
  </si>
  <si>
    <t>Soybean</t>
  </si>
  <si>
    <t>Sugar</t>
  </si>
  <si>
    <t>Vegetables</t>
  </si>
  <si>
    <t>Wheat</t>
  </si>
  <si>
    <t>Palm</t>
  </si>
  <si>
    <t>Oil</t>
  </si>
  <si>
    <t>Food supply change</t>
  </si>
  <si>
    <t>Land use change</t>
  </si>
  <si>
    <t>Mt CO2-eq</t>
  </si>
  <si>
    <t>Mt CO2-eq/Mt biochar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</si>
</sst>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2F0F-B8AA-4DA1-8F6F-DAD668A995C1}">
  <dimension ref="A1:AN130"/>
  <sheetViews>
    <sheetView tabSelected="1" topLeftCell="AB1" workbookViewId="0">
      <selection activeCell="B34" sqref="B34"/>
    </sheetView>
  </sheetViews>
  <sheetFormatPr defaultRowHeight="14.25" x14ac:dyDescent="0.45"/>
  <sheetData>
    <row r="1" spans="1:40" x14ac:dyDescent="0.45">
      <c r="A1" t="s">
        <v>1</v>
      </c>
      <c r="G1" t="s">
        <v>5</v>
      </c>
      <c r="M1" t="s">
        <v>22</v>
      </c>
      <c r="W1" t="s">
        <v>23</v>
      </c>
      <c r="AB1" t="s">
        <v>64</v>
      </c>
      <c r="AC1">
        <v>2050</v>
      </c>
      <c r="AD1" t="s">
        <v>2</v>
      </c>
      <c r="AE1" t="s">
        <v>14</v>
      </c>
      <c r="AH1" t="s">
        <v>114</v>
      </c>
    </row>
    <row r="2" spans="1:40" x14ac:dyDescent="0.45">
      <c r="B2">
        <v>2050</v>
      </c>
      <c r="C2" t="s">
        <v>2</v>
      </c>
      <c r="D2" t="s">
        <v>3</v>
      </c>
      <c r="H2">
        <v>2050</v>
      </c>
      <c r="I2" t="s">
        <v>2</v>
      </c>
      <c r="J2" t="s">
        <v>3</v>
      </c>
      <c r="K2" t="s">
        <v>14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>
        <v>2040</v>
      </c>
      <c r="W2" t="s">
        <v>57</v>
      </c>
      <c r="X2" t="s">
        <v>58</v>
      </c>
      <c r="Y2" t="s">
        <v>59</v>
      </c>
      <c r="Z2" t="s">
        <v>60</v>
      </c>
      <c r="AB2" t="s">
        <v>61</v>
      </c>
      <c r="AC2">
        <v>1.5848000000000001E-2</v>
      </c>
      <c r="AD2" t="s">
        <v>0</v>
      </c>
      <c r="AE2" t="s">
        <v>63</v>
      </c>
      <c r="AH2">
        <v>2050</v>
      </c>
      <c r="AI2" t="s">
        <v>2</v>
      </c>
      <c r="AJ2" t="s">
        <v>14</v>
      </c>
    </row>
    <row r="3" spans="1:40" x14ac:dyDescent="0.45">
      <c r="A3">
        <v>26</v>
      </c>
      <c r="B3">
        <v>29.338180000000001</v>
      </c>
      <c r="C3" t="s">
        <v>0</v>
      </c>
      <c r="D3" t="s">
        <v>129</v>
      </c>
      <c r="E3" t="s">
        <v>134</v>
      </c>
      <c r="G3">
        <v>22385</v>
      </c>
      <c r="H3">
        <v>11.216011999999999</v>
      </c>
      <c r="I3" t="s">
        <v>0</v>
      </c>
      <c r="J3" t="s">
        <v>129</v>
      </c>
      <c r="K3" t="s">
        <v>135</v>
      </c>
      <c r="N3" t="s">
        <v>13</v>
      </c>
      <c r="O3" t="s">
        <v>2</v>
      </c>
      <c r="P3" t="s">
        <v>14</v>
      </c>
      <c r="W3" t="s">
        <v>140</v>
      </c>
      <c r="X3" t="s">
        <v>52</v>
      </c>
      <c r="Y3">
        <v>30.952380952380899</v>
      </c>
      <c r="Z3" t="s">
        <v>17</v>
      </c>
      <c r="AB3" t="s">
        <v>62</v>
      </c>
      <c r="AC3">
        <v>-2.0470000000000002E-3</v>
      </c>
      <c r="AD3" t="s">
        <v>0</v>
      </c>
      <c r="AE3" t="s">
        <v>63</v>
      </c>
      <c r="AH3">
        <v>-1.3285750000000001</v>
      </c>
      <c r="AI3" t="s">
        <v>0</v>
      </c>
      <c r="AJ3" t="s">
        <v>115</v>
      </c>
    </row>
    <row r="4" spans="1:40" x14ac:dyDescent="0.45">
      <c r="A4">
        <v>27</v>
      </c>
      <c r="B4">
        <v>2.02955</v>
      </c>
      <c r="C4" t="s">
        <v>0</v>
      </c>
      <c r="D4" t="s">
        <v>130</v>
      </c>
      <c r="E4" t="s">
        <v>134</v>
      </c>
      <c r="G4">
        <v>24109</v>
      </c>
      <c r="H4">
        <v>0.77589900000000001</v>
      </c>
      <c r="I4" t="s">
        <v>0</v>
      </c>
      <c r="J4" t="s">
        <v>130</v>
      </c>
      <c r="K4" t="s">
        <v>135</v>
      </c>
      <c r="M4">
        <v>0</v>
      </c>
      <c r="N4">
        <v>1.50766</v>
      </c>
      <c r="O4" t="s">
        <v>0</v>
      </c>
      <c r="P4" t="s">
        <v>15</v>
      </c>
      <c r="Q4" t="s">
        <v>9</v>
      </c>
      <c r="W4" t="s">
        <v>140</v>
      </c>
      <c r="X4" t="s">
        <v>48</v>
      </c>
      <c r="Y4">
        <v>26.907630522088301</v>
      </c>
      <c r="Z4" t="s">
        <v>17</v>
      </c>
      <c r="AB4" t="s">
        <v>61</v>
      </c>
      <c r="AC4">
        <v>5.8554360000000001</v>
      </c>
      <c r="AD4" t="s">
        <v>0</v>
      </c>
      <c r="AE4" t="s">
        <v>17</v>
      </c>
      <c r="AH4">
        <v>2050</v>
      </c>
      <c r="AI4" t="s">
        <v>2</v>
      </c>
      <c r="AJ4" t="s">
        <v>14</v>
      </c>
    </row>
    <row r="5" spans="1:40" x14ac:dyDescent="0.45">
      <c r="A5">
        <v>28</v>
      </c>
      <c r="B5">
        <v>9.3252469999999992</v>
      </c>
      <c r="C5" t="s">
        <v>0</v>
      </c>
      <c r="D5" t="s">
        <v>131</v>
      </c>
      <c r="E5" t="s">
        <v>134</v>
      </c>
      <c r="G5">
        <v>24120</v>
      </c>
      <c r="H5">
        <v>2.8171379999999999</v>
      </c>
      <c r="I5" t="s">
        <v>0</v>
      </c>
      <c r="J5" t="s">
        <v>131</v>
      </c>
      <c r="K5" t="s">
        <v>135</v>
      </c>
      <c r="M5" t="s">
        <v>16</v>
      </c>
      <c r="N5" t="s">
        <v>7</v>
      </c>
      <c r="O5" t="s">
        <v>8</v>
      </c>
      <c r="P5" t="s">
        <v>9</v>
      </c>
      <c r="Q5" t="s">
        <v>10</v>
      </c>
      <c r="R5" t="s">
        <v>11</v>
      </c>
      <c r="S5" t="s">
        <v>12</v>
      </c>
      <c r="T5">
        <v>2040</v>
      </c>
      <c r="W5" t="s">
        <v>140</v>
      </c>
      <c r="X5" t="s">
        <v>46</v>
      </c>
      <c r="Y5">
        <v>24.693251533742298</v>
      </c>
      <c r="Z5" t="s">
        <v>17</v>
      </c>
      <c r="AB5" t="s">
        <v>62</v>
      </c>
      <c r="AC5">
        <v>-1.7389589999999999</v>
      </c>
      <c r="AD5" t="s">
        <v>0</v>
      </c>
      <c r="AE5" t="s">
        <v>17</v>
      </c>
      <c r="AH5">
        <v>-0.62763800000000003</v>
      </c>
      <c r="AI5" t="s">
        <v>0</v>
      </c>
      <c r="AJ5" t="s">
        <v>17</v>
      </c>
    </row>
    <row r="6" spans="1:40" x14ac:dyDescent="0.45">
      <c r="A6">
        <v>29</v>
      </c>
      <c r="B6">
        <v>6.0044909999999998</v>
      </c>
      <c r="C6" t="s">
        <v>0</v>
      </c>
      <c r="D6" t="s">
        <v>132</v>
      </c>
      <c r="E6" t="s">
        <v>134</v>
      </c>
      <c r="G6">
        <v>24126</v>
      </c>
      <c r="H6">
        <v>5.1311140000000002</v>
      </c>
      <c r="I6" t="s">
        <v>0</v>
      </c>
      <c r="J6" t="s">
        <v>132</v>
      </c>
      <c r="K6" t="s">
        <v>135</v>
      </c>
      <c r="N6" t="s">
        <v>13</v>
      </c>
      <c r="O6" t="s">
        <v>2</v>
      </c>
      <c r="P6" t="s">
        <v>14</v>
      </c>
      <c r="W6" t="s">
        <v>140</v>
      </c>
      <c r="X6" t="s">
        <v>31</v>
      </c>
      <c r="Y6">
        <v>23.192771084337299</v>
      </c>
      <c r="Z6" t="s">
        <v>17</v>
      </c>
    </row>
    <row r="7" spans="1:40" x14ac:dyDescent="0.45">
      <c r="A7">
        <v>30</v>
      </c>
      <c r="B7">
        <v>45.136186000000002</v>
      </c>
      <c r="C7" t="s">
        <v>0</v>
      </c>
      <c r="D7" t="s">
        <v>133</v>
      </c>
      <c r="E7" t="s">
        <v>134</v>
      </c>
      <c r="G7">
        <v>24127</v>
      </c>
      <c r="H7">
        <v>15.849349999999999</v>
      </c>
      <c r="I7" t="s">
        <v>0</v>
      </c>
      <c r="J7" t="s">
        <v>133</v>
      </c>
      <c r="K7" t="s">
        <v>135</v>
      </c>
      <c r="M7">
        <v>0</v>
      </c>
      <c r="N7">
        <v>0.66738699999999995</v>
      </c>
      <c r="O7" t="s">
        <v>0</v>
      </c>
      <c r="P7" t="s">
        <v>17</v>
      </c>
      <c r="W7" t="s">
        <v>140</v>
      </c>
      <c r="X7" t="s">
        <v>30</v>
      </c>
      <c r="Y7">
        <v>19.5684279619297</v>
      </c>
      <c r="Z7" t="s">
        <v>17</v>
      </c>
    </row>
    <row r="8" spans="1:40" x14ac:dyDescent="0.45">
      <c r="M8" t="s">
        <v>6</v>
      </c>
      <c r="N8" t="s">
        <v>7</v>
      </c>
      <c r="O8" t="s">
        <v>8</v>
      </c>
      <c r="P8" t="s">
        <v>9</v>
      </c>
      <c r="Q8" t="s">
        <v>10</v>
      </c>
      <c r="R8" t="s">
        <v>11</v>
      </c>
      <c r="S8" t="s">
        <v>12</v>
      </c>
      <c r="T8">
        <v>2045</v>
      </c>
      <c r="W8" t="s">
        <v>140</v>
      </c>
      <c r="X8" t="s">
        <v>26</v>
      </c>
      <c r="Y8">
        <v>19.452843772498198</v>
      </c>
      <c r="Z8" t="s">
        <v>17</v>
      </c>
      <c r="AB8" t="s">
        <v>164</v>
      </c>
      <c r="AC8">
        <v>2050</v>
      </c>
      <c r="AD8" t="s">
        <v>92</v>
      </c>
      <c r="AE8" t="s">
        <v>14</v>
      </c>
      <c r="AI8" t="s">
        <v>163</v>
      </c>
    </row>
    <row r="9" spans="1:40" x14ac:dyDescent="0.45">
      <c r="N9" t="s">
        <v>18</v>
      </c>
      <c r="O9" t="s">
        <v>2</v>
      </c>
      <c r="P9" t="s">
        <v>14</v>
      </c>
      <c r="W9" t="s">
        <v>140</v>
      </c>
      <c r="X9" t="s">
        <v>41</v>
      </c>
      <c r="Y9">
        <v>16.815554387808699</v>
      </c>
      <c r="Z9" t="s">
        <v>17</v>
      </c>
      <c r="AB9">
        <v>0</v>
      </c>
      <c r="AC9">
        <v>0.45830100000000001</v>
      </c>
      <c r="AD9" t="s">
        <v>93</v>
      </c>
      <c r="AE9" t="s">
        <v>94</v>
      </c>
      <c r="AF9" t="s">
        <v>95</v>
      </c>
      <c r="AG9" t="s">
        <v>96</v>
      </c>
      <c r="AI9" t="s">
        <v>143</v>
      </c>
      <c r="AJ9" t="s">
        <v>93</v>
      </c>
      <c r="AK9" t="s">
        <v>144</v>
      </c>
      <c r="AL9">
        <v>3.4453163062159202</v>
      </c>
      <c r="AM9" t="s">
        <v>145</v>
      </c>
    </row>
    <row r="10" spans="1:40" x14ac:dyDescent="0.45">
      <c r="M10">
        <v>0</v>
      </c>
      <c r="N10">
        <v>1.7472399999999999</v>
      </c>
      <c r="O10" t="s">
        <v>0</v>
      </c>
      <c r="P10" t="s">
        <v>15</v>
      </c>
      <c r="Q10" t="s">
        <v>9</v>
      </c>
      <c r="W10" t="s">
        <v>140</v>
      </c>
      <c r="X10" t="s">
        <v>44</v>
      </c>
      <c r="Y10">
        <v>16.169828364950298</v>
      </c>
      <c r="Z10" t="s">
        <v>17</v>
      </c>
      <c r="AB10">
        <v>1</v>
      </c>
      <c r="AC10">
        <v>-56.008853999999999</v>
      </c>
      <c r="AD10" t="s">
        <v>97</v>
      </c>
      <c r="AE10" t="s">
        <v>98</v>
      </c>
      <c r="AF10" t="s">
        <v>99</v>
      </c>
      <c r="AG10" t="s">
        <v>95</v>
      </c>
      <c r="AH10" t="s">
        <v>96</v>
      </c>
      <c r="AI10" t="s">
        <v>143</v>
      </c>
      <c r="AJ10" t="s">
        <v>146</v>
      </c>
      <c r="AK10">
        <v>0.69560412722440701</v>
      </c>
      <c r="AL10" t="s">
        <v>145</v>
      </c>
    </row>
    <row r="11" spans="1:40" x14ac:dyDescent="0.45">
      <c r="M11" t="s">
        <v>16</v>
      </c>
      <c r="N11" t="s">
        <v>7</v>
      </c>
      <c r="O11" t="s">
        <v>8</v>
      </c>
      <c r="P11" t="s">
        <v>9</v>
      </c>
      <c r="Q11" t="s">
        <v>10</v>
      </c>
      <c r="R11" t="s">
        <v>11</v>
      </c>
      <c r="S11" t="s">
        <v>12</v>
      </c>
      <c r="T11">
        <v>2045</v>
      </c>
      <c r="W11" t="s">
        <v>140</v>
      </c>
      <c r="X11" t="s">
        <v>38</v>
      </c>
      <c r="Y11">
        <v>15.528634361233401</v>
      </c>
      <c r="Z11" t="s">
        <v>17</v>
      </c>
      <c r="AB11">
        <v>2</v>
      </c>
      <c r="AC11">
        <v>286.87833999999998</v>
      </c>
      <c r="AD11" t="s">
        <v>100</v>
      </c>
      <c r="AE11" t="s">
        <v>95</v>
      </c>
      <c r="AF11" t="s">
        <v>96</v>
      </c>
      <c r="AI11" t="s">
        <v>143</v>
      </c>
      <c r="AJ11" t="s">
        <v>147</v>
      </c>
      <c r="AK11">
        <v>-0.56599528190419501</v>
      </c>
      <c r="AL11" t="s">
        <v>145</v>
      </c>
    </row>
    <row r="12" spans="1:40" x14ac:dyDescent="0.45">
      <c r="N12" t="s">
        <v>18</v>
      </c>
      <c r="O12" t="s">
        <v>2</v>
      </c>
      <c r="P12" t="s">
        <v>14</v>
      </c>
      <c r="W12" t="s">
        <v>140</v>
      </c>
      <c r="X12" t="s">
        <v>53</v>
      </c>
      <c r="Y12">
        <v>13.471722092776901</v>
      </c>
      <c r="Z12" t="s">
        <v>17</v>
      </c>
      <c r="AB12">
        <v>3</v>
      </c>
      <c r="AC12">
        <v>-109.859906</v>
      </c>
      <c r="AD12" t="s">
        <v>101</v>
      </c>
      <c r="AE12" t="s">
        <v>95</v>
      </c>
      <c r="AF12" t="s">
        <v>96</v>
      </c>
      <c r="AI12" t="s">
        <v>143</v>
      </c>
      <c r="AJ12" t="s">
        <v>148</v>
      </c>
      <c r="AK12">
        <v>1.0694650300591</v>
      </c>
      <c r="AL12" t="s">
        <v>145</v>
      </c>
    </row>
    <row r="13" spans="1:40" x14ac:dyDescent="0.45">
      <c r="M13">
        <v>0</v>
      </c>
      <c r="N13">
        <v>0.66717599999999999</v>
      </c>
      <c r="O13" t="s">
        <v>0</v>
      </c>
      <c r="P13" t="s">
        <v>17</v>
      </c>
      <c r="W13" t="s">
        <v>140</v>
      </c>
      <c r="X13" t="s">
        <v>37</v>
      </c>
      <c r="Y13">
        <v>12.5159642401021</v>
      </c>
      <c r="Z13" t="s">
        <v>17</v>
      </c>
      <c r="AB13">
        <v>4</v>
      </c>
      <c r="AC13">
        <v>-54.981256999999999</v>
      </c>
      <c r="AD13" t="s">
        <v>102</v>
      </c>
      <c r="AE13" t="s">
        <v>95</v>
      </c>
      <c r="AF13" t="s">
        <v>96</v>
      </c>
      <c r="AI13" t="s">
        <v>143</v>
      </c>
      <c r="AJ13" t="s">
        <v>149</v>
      </c>
      <c r="AK13" t="s">
        <v>108</v>
      </c>
      <c r="AL13" t="s">
        <v>150</v>
      </c>
      <c r="AM13">
        <v>2.7172473206554901</v>
      </c>
      <c r="AN13" t="s">
        <v>145</v>
      </c>
    </row>
    <row r="14" spans="1:40" x14ac:dyDescent="0.45">
      <c r="M14" t="s">
        <v>6</v>
      </c>
      <c r="N14" t="s">
        <v>7</v>
      </c>
      <c r="O14" t="s">
        <v>8</v>
      </c>
      <c r="P14" t="s">
        <v>9</v>
      </c>
      <c r="Q14" t="s">
        <v>10</v>
      </c>
      <c r="R14" t="s">
        <v>11</v>
      </c>
      <c r="S14" t="s">
        <v>12</v>
      </c>
      <c r="T14">
        <v>2050</v>
      </c>
      <c r="W14" t="s">
        <v>140</v>
      </c>
      <c r="X14" t="s">
        <v>47</v>
      </c>
      <c r="Y14">
        <v>12.3335669236159</v>
      </c>
      <c r="Z14" t="s">
        <v>17</v>
      </c>
      <c r="AB14">
        <v>5</v>
      </c>
      <c r="AC14">
        <v>-20.520226000000001</v>
      </c>
      <c r="AD14" t="s">
        <v>103</v>
      </c>
      <c r="AE14" t="s">
        <v>104</v>
      </c>
      <c r="AF14" t="s">
        <v>105</v>
      </c>
      <c r="AG14" t="s">
        <v>95</v>
      </c>
      <c r="AH14" t="s">
        <v>96</v>
      </c>
      <c r="AI14" t="s">
        <v>143</v>
      </c>
      <c r="AJ14" t="s">
        <v>103</v>
      </c>
      <c r="AK14" t="s">
        <v>151</v>
      </c>
      <c r="AL14">
        <v>0.56269428183693304</v>
      </c>
      <c r="AM14" t="s">
        <v>145</v>
      </c>
    </row>
    <row r="15" spans="1:40" x14ac:dyDescent="0.45">
      <c r="N15" t="s">
        <v>19</v>
      </c>
      <c r="O15" t="s">
        <v>2</v>
      </c>
      <c r="P15" t="s">
        <v>14</v>
      </c>
      <c r="W15" t="s">
        <v>140</v>
      </c>
      <c r="X15" t="s">
        <v>42</v>
      </c>
      <c r="Y15">
        <v>11.3095238095238</v>
      </c>
      <c r="Z15" t="s">
        <v>17</v>
      </c>
      <c r="AB15">
        <v>6</v>
      </c>
      <c r="AC15">
        <v>-5.663691</v>
      </c>
      <c r="AD15" t="s">
        <v>106</v>
      </c>
      <c r="AE15" t="s">
        <v>95</v>
      </c>
      <c r="AF15" t="s">
        <v>96</v>
      </c>
      <c r="AI15" t="s">
        <v>143</v>
      </c>
      <c r="AJ15" t="s">
        <v>152</v>
      </c>
      <c r="AK15" t="s">
        <v>153</v>
      </c>
      <c r="AL15">
        <v>0.34813688930118197</v>
      </c>
      <c r="AM15" t="s">
        <v>145</v>
      </c>
    </row>
    <row r="16" spans="1:40" x14ac:dyDescent="0.45">
      <c r="M16">
        <v>0</v>
      </c>
      <c r="N16">
        <v>2.0255399999999999</v>
      </c>
      <c r="O16" t="s">
        <v>0</v>
      </c>
      <c r="P16" t="s">
        <v>15</v>
      </c>
      <c r="Q16" t="s">
        <v>9</v>
      </c>
      <c r="W16" t="s">
        <v>140</v>
      </c>
      <c r="X16" t="s">
        <v>55</v>
      </c>
      <c r="Y16">
        <v>10.7726875546124</v>
      </c>
      <c r="Z16" t="s">
        <v>17</v>
      </c>
      <c r="AB16">
        <v>7</v>
      </c>
      <c r="AC16">
        <v>0</v>
      </c>
      <c r="AD16" t="s">
        <v>107</v>
      </c>
      <c r="AE16" t="s">
        <v>108</v>
      </c>
      <c r="AF16" t="s">
        <v>109</v>
      </c>
      <c r="AG16" t="s">
        <v>95</v>
      </c>
      <c r="AH16" t="s">
        <v>96</v>
      </c>
      <c r="AI16" t="s">
        <v>143</v>
      </c>
      <c r="AJ16" t="s">
        <v>154</v>
      </c>
      <c r="AK16">
        <v>-1.62063689332911</v>
      </c>
      <c r="AL16" t="s">
        <v>145</v>
      </c>
    </row>
    <row r="17" spans="1:40" x14ac:dyDescent="0.45">
      <c r="M17" t="s">
        <v>16</v>
      </c>
      <c r="N17" t="s">
        <v>7</v>
      </c>
      <c r="O17" t="s">
        <v>8</v>
      </c>
      <c r="P17" t="s">
        <v>9</v>
      </c>
      <c r="Q17" t="s">
        <v>10</v>
      </c>
      <c r="R17" t="s">
        <v>11</v>
      </c>
      <c r="S17" t="s">
        <v>12</v>
      </c>
      <c r="T17">
        <v>2050</v>
      </c>
      <c r="W17" t="s">
        <v>140</v>
      </c>
      <c r="X17" t="s">
        <v>36</v>
      </c>
      <c r="Y17">
        <v>10.7576633892423</v>
      </c>
      <c r="Z17" t="s">
        <v>17</v>
      </c>
      <c r="AB17">
        <v>8</v>
      </c>
      <c r="AC17">
        <v>-40.296450999999998</v>
      </c>
      <c r="AD17" t="s">
        <v>110</v>
      </c>
      <c r="AE17" t="s">
        <v>95</v>
      </c>
      <c r="AF17" t="s">
        <v>96</v>
      </c>
      <c r="AI17" t="s">
        <v>143</v>
      </c>
      <c r="AJ17" t="s">
        <v>155</v>
      </c>
      <c r="AK17" t="s">
        <v>108</v>
      </c>
      <c r="AL17" t="s">
        <v>156</v>
      </c>
      <c r="AM17">
        <v>0.106418558663871</v>
      </c>
      <c r="AN17" t="s">
        <v>145</v>
      </c>
    </row>
    <row r="18" spans="1:40" x14ac:dyDescent="0.45">
      <c r="A18" t="s">
        <v>4</v>
      </c>
      <c r="B18">
        <f>SUM(B3:B7)</f>
        <v>91.833653999999996</v>
      </c>
      <c r="G18" t="s">
        <v>4</v>
      </c>
      <c r="H18">
        <f>H3+H4+H5+H6+H7</f>
        <v>35.789512999999999</v>
      </c>
      <c r="N18" t="s">
        <v>19</v>
      </c>
      <c r="O18" t="s">
        <v>2</v>
      </c>
      <c r="P18" t="s">
        <v>14</v>
      </c>
      <c r="W18" t="s">
        <v>140</v>
      </c>
      <c r="X18" t="s">
        <v>49</v>
      </c>
      <c r="Y18">
        <v>10.4792068300743</v>
      </c>
      <c r="Z18" t="s">
        <v>17</v>
      </c>
      <c r="AB18">
        <v>9</v>
      </c>
      <c r="AC18">
        <v>0</v>
      </c>
      <c r="AD18" t="s">
        <v>111</v>
      </c>
      <c r="AE18" t="s">
        <v>95</v>
      </c>
      <c r="AF18" t="s">
        <v>96</v>
      </c>
      <c r="AI18" t="s">
        <v>143</v>
      </c>
      <c r="AJ18" t="s">
        <v>157</v>
      </c>
      <c r="AK18">
        <v>0.51091285630042405</v>
      </c>
      <c r="AL18" t="s">
        <v>145</v>
      </c>
    </row>
    <row r="19" spans="1:40" x14ac:dyDescent="0.45">
      <c r="M19">
        <v>0</v>
      </c>
      <c r="N19">
        <v>0.66717800000000005</v>
      </c>
      <c r="O19" t="s">
        <v>0</v>
      </c>
      <c r="P19" t="s">
        <v>17</v>
      </c>
      <c r="W19" t="s">
        <v>140</v>
      </c>
      <c r="X19" t="s">
        <v>51</v>
      </c>
      <c r="Y19">
        <v>9.9015317286651996</v>
      </c>
      <c r="Z19" t="s">
        <v>17</v>
      </c>
      <c r="AB19">
        <v>10</v>
      </c>
      <c r="AC19">
        <v>0</v>
      </c>
      <c r="AD19" t="s">
        <v>112</v>
      </c>
      <c r="AE19" t="s">
        <v>95</v>
      </c>
      <c r="AF19" t="s">
        <v>96</v>
      </c>
      <c r="AI19" t="s">
        <v>143</v>
      </c>
      <c r="AJ19" t="s">
        <v>158</v>
      </c>
      <c r="AK19" t="s">
        <v>100</v>
      </c>
      <c r="AL19">
        <v>-0.918862928027398</v>
      </c>
      <c r="AM19" t="s">
        <v>145</v>
      </c>
    </row>
    <row r="20" spans="1:40" x14ac:dyDescent="0.45">
      <c r="M20" t="s">
        <v>6</v>
      </c>
      <c r="N20" t="s">
        <v>7</v>
      </c>
      <c r="O20" t="s">
        <v>8</v>
      </c>
      <c r="P20" t="s">
        <v>9</v>
      </c>
      <c r="Q20" t="s">
        <v>10</v>
      </c>
      <c r="R20" t="s">
        <v>11</v>
      </c>
      <c r="S20" t="s">
        <v>12</v>
      </c>
      <c r="T20">
        <v>2055</v>
      </c>
      <c r="W20" t="s">
        <v>140</v>
      </c>
      <c r="X20" t="s">
        <v>28</v>
      </c>
      <c r="Y20">
        <v>9.8188751191611008</v>
      </c>
      <c r="Z20" t="s">
        <v>17</v>
      </c>
      <c r="AI20" t="s">
        <v>143</v>
      </c>
      <c r="AJ20" t="s">
        <v>159</v>
      </c>
      <c r="AK20">
        <v>-0.60139476513909595</v>
      </c>
      <c r="AL20" t="s">
        <v>145</v>
      </c>
    </row>
    <row r="21" spans="1:40" x14ac:dyDescent="0.45">
      <c r="A21" t="s">
        <v>65</v>
      </c>
      <c r="H21">
        <v>2050</v>
      </c>
      <c r="I21" t="s">
        <v>72</v>
      </c>
      <c r="J21" t="s">
        <v>14</v>
      </c>
      <c r="N21" t="s">
        <v>20</v>
      </c>
      <c r="O21" t="s">
        <v>2</v>
      </c>
      <c r="P21" t="s">
        <v>14</v>
      </c>
      <c r="W21" t="s">
        <v>140</v>
      </c>
      <c r="X21" t="s">
        <v>39</v>
      </c>
      <c r="Y21">
        <v>9.0877677954388396</v>
      </c>
      <c r="Z21" t="s">
        <v>17</v>
      </c>
      <c r="AI21" t="s">
        <v>143</v>
      </c>
      <c r="AJ21" t="s">
        <v>160</v>
      </c>
      <c r="AK21">
        <v>0.36256132080196701</v>
      </c>
      <c r="AL21" t="s">
        <v>145</v>
      </c>
    </row>
    <row r="22" spans="1:40" x14ac:dyDescent="0.45">
      <c r="A22" t="s">
        <v>67</v>
      </c>
      <c r="B22">
        <v>27.2</v>
      </c>
      <c r="G22">
        <v>0</v>
      </c>
      <c r="H22">
        <v>0.80427400000000004</v>
      </c>
      <c r="I22" t="s">
        <v>119</v>
      </c>
      <c r="J22" t="s">
        <v>73</v>
      </c>
      <c r="K22" t="s">
        <v>74</v>
      </c>
      <c r="M22">
        <v>0</v>
      </c>
      <c r="N22">
        <v>2.3498199999999998</v>
      </c>
      <c r="O22" t="s">
        <v>0</v>
      </c>
      <c r="P22" t="s">
        <v>15</v>
      </c>
      <c r="Q22" t="s">
        <v>9</v>
      </c>
      <c r="W22" t="s">
        <v>140</v>
      </c>
      <c r="X22" t="s">
        <v>43</v>
      </c>
      <c r="Y22">
        <v>8.8694328130947806</v>
      </c>
      <c r="Z22" t="s">
        <v>17</v>
      </c>
      <c r="AB22" t="s">
        <v>113</v>
      </c>
      <c r="AC22">
        <f>AC9+AC11</f>
        <v>287.33664099999999</v>
      </c>
      <c r="AI22" t="s">
        <v>143</v>
      </c>
      <c r="AJ22" t="s">
        <v>161</v>
      </c>
      <c r="AK22" t="s">
        <v>162</v>
      </c>
      <c r="AL22">
        <v>-0.46987323005604797</v>
      </c>
      <c r="AM22" t="s">
        <v>145</v>
      </c>
    </row>
    <row r="23" spans="1:40" x14ac:dyDescent="0.45">
      <c r="A23" t="s">
        <v>66</v>
      </c>
      <c r="B23">
        <f>12/44</f>
        <v>0.27272727272727271</v>
      </c>
      <c r="G23">
        <v>1</v>
      </c>
      <c r="H23">
        <v>0.89225399999999999</v>
      </c>
      <c r="I23" t="s">
        <v>120</v>
      </c>
      <c r="J23" t="s">
        <v>83</v>
      </c>
      <c r="K23" t="s">
        <v>74</v>
      </c>
      <c r="M23" t="s">
        <v>16</v>
      </c>
      <c r="N23" t="s">
        <v>7</v>
      </c>
      <c r="O23" t="s">
        <v>8</v>
      </c>
      <c r="P23" t="s">
        <v>9</v>
      </c>
      <c r="Q23" t="s">
        <v>10</v>
      </c>
      <c r="R23" t="s">
        <v>11</v>
      </c>
      <c r="S23" t="s">
        <v>12</v>
      </c>
      <c r="T23">
        <v>2055</v>
      </c>
      <c r="W23" t="s">
        <v>140</v>
      </c>
      <c r="X23" t="s">
        <v>24</v>
      </c>
      <c r="Y23">
        <v>7.62364294330518</v>
      </c>
      <c r="Z23" t="s">
        <v>17</v>
      </c>
    </row>
    <row r="24" spans="1:40" x14ac:dyDescent="0.45">
      <c r="A24" t="s">
        <v>84</v>
      </c>
      <c r="B24">
        <f>H18*B22*B23</f>
        <v>265.49311461818178</v>
      </c>
      <c r="G24">
        <v>2</v>
      </c>
      <c r="H24">
        <v>0.56106800000000001</v>
      </c>
      <c r="I24" t="s">
        <v>121</v>
      </c>
      <c r="J24" t="s">
        <v>75</v>
      </c>
      <c r="K24" t="s">
        <v>74</v>
      </c>
      <c r="N24" t="s">
        <v>20</v>
      </c>
      <c r="O24" t="s">
        <v>2</v>
      </c>
      <c r="P24" t="s">
        <v>14</v>
      </c>
      <c r="W24" t="s">
        <v>140</v>
      </c>
      <c r="X24" t="s">
        <v>40</v>
      </c>
      <c r="Y24">
        <v>6.9315805198685396</v>
      </c>
      <c r="Z24" t="s">
        <v>17</v>
      </c>
      <c r="AB24" t="s">
        <v>136</v>
      </c>
    </row>
    <row r="25" spans="1:40" x14ac:dyDescent="0.45">
      <c r="A25" t="s">
        <v>85</v>
      </c>
      <c r="B25">
        <f>B18</f>
        <v>91.833653999999996</v>
      </c>
      <c r="G25">
        <v>3</v>
      </c>
      <c r="H25">
        <v>-7.347785</v>
      </c>
      <c r="I25" t="s">
        <v>122</v>
      </c>
      <c r="J25" t="s">
        <v>76</v>
      </c>
      <c r="K25" t="s">
        <v>74</v>
      </c>
      <c r="M25">
        <v>0</v>
      </c>
      <c r="N25">
        <v>0.66765200000000002</v>
      </c>
      <c r="O25" t="s">
        <v>0</v>
      </c>
      <c r="P25" t="s">
        <v>17</v>
      </c>
      <c r="W25" t="s">
        <v>140</v>
      </c>
      <c r="X25" t="s">
        <v>25</v>
      </c>
      <c r="Y25">
        <v>5.4294478527607302</v>
      </c>
      <c r="Z25" t="s">
        <v>17</v>
      </c>
      <c r="AB25" t="s">
        <v>117</v>
      </c>
      <c r="AC25" t="s">
        <v>137</v>
      </c>
      <c r="AD25">
        <v>9423000</v>
      </c>
      <c r="AE25" t="s">
        <v>139</v>
      </c>
    </row>
    <row r="26" spans="1:40" x14ac:dyDescent="0.45">
      <c r="A26" t="s">
        <v>86</v>
      </c>
      <c r="B26">
        <f>B24+B25</f>
        <v>357.32676861818175</v>
      </c>
      <c r="G26">
        <v>4</v>
      </c>
      <c r="H26">
        <v>-7.7257000000000006E-2</v>
      </c>
      <c r="I26" t="s">
        <v>123</v>
      </c>
      <c r="J26" t="s">
        <v>77</v>
      </c>
      <c r="K26" t="s">
        <v>74</v>
      </c>
      <c r="M26" t="s">
        <v>6</v>
      </c>
      <c r="N26" t="s">
        <v>7</v>
      </c>
      <c r="O26" t="s">
        <v>8</v>
      </c>
      <c r="P26" t="s">
        <v>9</v>
      </c>
      <c r="Q26" t="s">
        <v>10</v>
      </c>
      <c r="R26" t="s">
        <v>11</v>
      </c>
      <c r="S26" t="s">
        <v>12</v>
      </c>
      <c r="T26">
        <v>2060</v>
      </c>
      <c r="W26" t="s">
        <v>140</v>
      </c>
      <c r="X26" t="s">
        <v>29</v>
      </c>
      <c r="Y26">
        <v>5.1256613756613696</v>
      </c>
      <c r="Z26" t="s">
        <v>17</v>
      </c>
      <c r="AB26" t="s">
        <v>118</v>
      </c>
      <c r="AC26" t="s">
        <v>137</v>
      </c>
      <c r="AD26">
        <v>3173000</v>
      </c>
      <c r="AE26" t="s">
        <v>139</v>
      </c>
    </row>
    <row r="27" spans="1:40" x14ac:dyDescent="0.45">
      <c r="G27">
        <v>5</v>
      </c>
      <c r="H27">
        <v>0</v>
      </c>
      <c r="I27" t="s">
        <v>124</v>
      </c>
      <c r="J27" t="s">
        <v>78</v>
      </c>
      <c r="K27" t="s">
        <v>74</v>
      </c>
      <c r="N27" t="s">
        <v>21</v>
      </c>
      <c r="O27" t="s">
        <v>2</v>
      </c>
      <c r="P27" t="s">
        <v>14</v>
      </c>
      <c r="W27" t="s">
        <v>140</v>
      </c>
      <c r="X27" t="s">
        <v>34</v>
      </c>
      <c r="Y27">
        <v>5.1020408163265296</v>
      </c>
      <c r="Z27" t="s">
        <v>17</v>
      </c>
      <c r="AB27" t="s">
        <v>116</v>
      </c>
      <c r="AC27" t="s">
        <v>138</v>
      </c>
      <c r="AD27">
        <v>1314800</v>
      </c>
      <c r="AE27" t="s">
        <v>139</v>
      </c>
    </row>
    <row r="28" spans="1:40" x14ac:dyDescent="0.45">
      <c r="A28" t="s">
        <v>69</v>
      </c>
      <c r="B28">
        <v>18.399999999999999</v>
      </c>
      <c r="C28" t="s">
        <v>68</v>
      </c>
      <c r="G28">
        <v>6</v>
      </c>
      <c r="H28">
        <v>-0.56088300000000002</v>
      </c>
      <c r="I28" t="s">
        <v>125</v>
      </c>
      <c r="J28" t="s">
        <v>79</v>
      </c>
      <c r="K28" t="s">
        <v>74</v>
      </c>
      <c r="M28">
        <v>0</v>
      </c>
      <c r="N28">
        <v>2.7225000000000001</v>
      </c>
      <c r="O28" t="s">
        <v>0</v>
      </c>
      <c r="P28" t="s">
        <v>15</v>
      </c>
      <c r="Q28" t="s">
        <v>9</v>
      </c>
      <c r="W28" t="s">
        <v>140</v>
      </c>
      <c r="X28" t="s">
        <v>33</v>
      </c>
      <c r="Y28">
        <v>4.8911328494793302</v>
      </c>
      <c r="Z28" t="s">
        <v>17</v>
      </c>
    </row>
    <row r="29" spans="1:40" x14ac:dyDescent="0.45">
      <c r="A29" t="s">
        <v>70</v>
      </c>
      <c r="B29">
        <f>B28*1000*B23</f>
        <v>5018.181818181818</v>
      </c>
      <c r="G29">
        <v>7</v>
      </c>
      <c r="H29">
        <v>-0.52518600000000004</v>
      </c>
      <c r="I29" t="s">
        <v>126</v>
      </c>
      <c r="J29" t="s">
        <v>80</v>
      </c>
      <c r="K29" t="s">
        <v>74</v>
      </c>
      <c r="M29" t="s">
        <v>16</v>
      </c>
      <c r="N29" t="s">
        <v>7</v>
      </c>
      <c r="O29" t="s">
        <v>8</v>
      </c>
      <c r="P29" t="s">
        <v>9</v>
      </c>
      <c r="Q29" t="s">
        <v>10</v>
      </c>
      <c r="R29" t="s">
        <v>11</v>
      </c>
      <c r="S29" t="s">
        <v>12</v>
      </c>
      <c r="T29">
        <v>2060</v>
      </c>
      <c r="W29" t="s">
        <v>140</v>
      </c>
      <c r="X29" t="s">
        <v>45</v>
      </c>
      <c r="Y29">
        <v>4.7078164698849196</v>
      </c>
      <c r="Z29" t="s">
        <v>17</v>
      </c>
    </row>
    <row r="30" spans="1:40" x14ac:dyDescent="0.45">
      <c r="A30" t="s">
        <v>71</v>
      </c>
      <c r="B30">
        <f>100*B26/B29</f>
        <v>7.1206421282608678</v>
      </c>
      <c r="G30">
        <v>8</v>
      </c>
      <c r="H30">
        <v>-1.0911000000000001E-2</v>
      </c>
      <c r="I30" t="s">
        <v>127</v>
      </c>
      <c r="J30" t="s">
        <v>81</v>
      </c>
      <c r="K30" t="s">
        <v>74</v>
      </c>
      <c r="N30" t="s">
        <v>21</v>
      </c>
      <c r="O30" t="s">
        <v>2</v>
      </c>
      <c r="P30" t="s">
        <v>14</v>
      </c>
      <c r="W30" t="s">
        <v>140</v>
      </c>
      <c r="X30" t="s">
        <v>35</v>
      </c>
      <c r="Y30">
        <v>4.2955782764572996</v>
      </c>
      <c r="Z30" t="s">
        <v>17</v>
      </c>
    </row>
    <row r="31" spans="1:40" x14ac:dyDescent="0.45">
      <c r="G31">
        <v>9</v>
      </c>
      <c r="H31">
        <v>0</v>
      </c>
      <c r="I31" t="s">
        <v>128</v>
      </c>
      <c r="J31" t="s">
        <v>82</v>
      </c>
      <c r="K31" t="s">
        <v>74</v>
      </c>
      <c r="M31">
        <v>0</v>
      </c>
      <c r="N31">
        <v>0.66726300000000005</v>
      </c>
      <c r="O31" t="s">
        <v>0</v>
      </c>
      <c r="P31" t="s">
        <v>17</v>
      </c>
      <c r="W31" t="s">
        <v>140</v>
      </c>
      <c r="X31" t="s">
        <v>32</v>
      </c>
      <c r="Y31">
        <v>3.9036144578313201</v>
      </c>
      <c r="Z31" t="s">
        <v>17</v>
      </c>
    </row>
    <row r="32" spans="1:40" x14ac:dyDescent="0.45">
      <c r="A32" t="s">
        <v>87</v>
      </c>
      <c r="B32" s="1">
        <v>340.88058100000001</v>
      </c>
      <c r="C32" t="s">
        <v>88</v>
      </c>
      <c r="H32">
        <v>2050</v>
      </c>
      <c r="I32" t="s">
        <v>72</v>
      </c>
      <c r="J32" t="s">
        <v>14</v>
      </c>
      <c r="W32" t="s">
        <v>140</v>
      </c>
      <c r="X32" t="s">
        <v>27</v>
      </c>
      <c r="Y32">
        <v>3.2018874283788299</v>
      </c>
      <c r="Z32" t="s">
        <v>17</v>
      </c>
    </row>
    <row r="33" spans="1:26" x14ac:dyDescent="0.45">
      <c r="A33" t="s">
        <v>89</v>
      </c>
      <c r="B33">
        <f>H18*B22</f>
        <v>973.47475359999999</v>
      </c>
      <c r="C33" t="s">
        <v>165</v>
      </c>
      <c r="G33">
        <v>0</v>
      </c>
      <c r="H33">
        <v>0.49440200000000001</v>
      </c>
      <c r="I33" t="s">
        <v>119</v>
      </c>
      <c r="J33" t="s">
        <v>73</v>
      </c>
      <c r="K33" t="s">
        <v>17</v>
      </c>
      <c r="W33" t="s">
        <v>140</v>
      </c>
      <c r="X33" t="s">
        <v>54</v>
      </c>
      <c r="Y33">
        <v>3.1571017668812398</v>
      </c>
      <c r="Z33" t="s">
        <v>17</v>
      </c>
    </row>
    <row r="34" spans="1:26" x14ac:dyDescent="0.45">
      <c r="A34" t="s">
        <v>90</v>
      </c>
      <c r="B34">
        <f>B25</f>
        <v>91.833653999999996</v>
      </c>
      <c r="C34" t="s">
        <v>165</v>
      </c>
      <c r="G34">
        <v>1</v>
      </c>
      <c r="H34">
        <v>0.53698199999999996</v>
      </c>
      <c r="I34" t="s">
        <v>120</v>
      </c>
      <c r="J34" t="s">
        <v>83</v>
      </c>
      <c r="K34" t="s">
        <v>17</v>
      </c>
      <c r="W34" t="s">
        <v>140</v>
      </c>
      <c r="X34" t="s">
        <v>50</v>
      </c>
      <c r="Y34">
        <v>2.31158198892367</v>
      </c>
      <c r="Z34" t="s">
        <v>17</v>
      </c>
    </row>
    <row r="35" spans="1:26" x14ac:dyDescent="0.45">
      <c r="A35" t="s">
        <v>91</v>
      </c>
      <c r="B35">
        <f>(B33+B34)/B32</f>
        <v>3.1251660170105144</v>
      </c>
      <c r="C35" t="s">
        <v>166</v>
      </c>
      <c r="G35">
        <v>2</v>
      </c>
      <c r="H35">
        <v>0.913879</v>
      </c>
      <c r="I35" t="s">
        <v>121</v>
      </c>
      <c r="J35" t="s">
        <v>75</v>
      </c>
      <c r="K35" t="s">
        <v>17</v>
      </c>
      <c r="W35" t="s">
        <v>141</v>
      </c>
      <c r="X35" t="s">
        <v>24</v>
      </c>
      <c r="Y35">
        <v>65.066344993968599</v>
      </c>
      <c r="Z35" t="s">
        <v>17</v>
      </c>
    </row>
    <row r="36" spans="1:26" x14ac:dyDescent="0.45">
      <c r="G36">
        <v>3</v>
      </c>
      <c r="H36">
        <v>-4.0544219999999997</v>
      </c>
      <c r="I36" t="s">
        <v>122</v>
      </c>
      <c r="J36" t="s">
        <v>76</v>
      </c>
      <c r="K36" t="s">
        <v>17</v>
      </c>
      <c r="W36" t="s">
        <v>141</v>
      </c>
      <c r="X36" t="s">
        <v>25</v>
      </c>
      <c r="Y36">
        <v>67.668711656441701</v>
      </c>
      <c r="Z36" t="s">
        <v>17</v>
      </c>
    </row>
    <row r="37" spans="1:26" x14ac:dyDescent="0.45">
      <c r="G37">
        <v>4</v>
      </c>
      <c r="H37">
        <v>-0.23662900000000001</v>
      </c>
      <c r="I37" t="s">
        <v>123</v>
      </c>
      <c r="J37" t="s">
        <v>77</v>
      </c>
      <c r="K37" t="s">
        <v>17</v>
      </c>
      <c r="W37" t="s">
        <v>141</v>
      </c>
      <c r="X37" t="s">
        <v>26</v>
      </c>
      <c r="Y37">
        <v>49.5608351331893</v>
      </c>
      <c r="Z37" t="s">
        <v>17</v>
      </c>
    </row>
    <row r="38" spans="1:26" x14ac:dyDescent="0.45">
      <c r="G38">
        <v>5</v>
      </c>
      <c r="H38">
        <v>0</v>
      </c>
      <c r="I38" t="s">
        <v>124</v>
      </c>
      <c r="J38" t="s">
        <v>78</v>
      </c>
      <c r="K38" t="s">
        <v>17</v>
      </c>
      <c r="W38" t="s">
        <v>141</v>
      </c>
      <c r="X38" t="s">
        <v>27</v>
      </c>
      <c r="Y38">
        <v>66.632962588473205</v>
      </c>
      <c r="Z38" t="s">
        <v>17</v>
      </c>
    </row>
    <row r="39" spans="1:26" x14ac:dyDescent="0.45">
      <c r="G39">
        <v>6</v>
      </c>
      <c r="H39">
        <v>-0.73828099999999997</v>
      </c>
      <c r="I39" t="s">
        <v>125</v>
      </c>
      <c r="J39" t="s">
        <v>79</v>
      </c>
      <c r="K39" t="s">
        <v>17</v>
      </c>
      <c r="W39" t="s">
        <v>141</v>
      </c>
      <c r="X39" t="s">
        <v>28</v>
      </c>
      <c r="Y39">
        <v>67.969494756911303</v>
      </c>
      <c r="Z39" t="s">
        <v>17</v>
      </c>
    </row>
    <row r="40" spans="1:26" x14ac:dyDescent="0.45">
      <c r="G40">
        <v>7</v>
      </c>
      <c r="H40">
        <v>-0.57359700000000002</v>
      </c>
      <c r="I40" t="s">
        <v>126</v>
      </c>
      <c r="J40" t="s">
        <v>80</v>
      </c>
      <c r="K40" t="s">
        <v>17</v>
      </c>
      <c r="W40" t="s">
        <v>141</v>
      </c>
      <c r="X40" t="s">
        <v>29</v>
      </c>
      <c r="Y40">
        <v>61.640211640211596</v>
      </c>
      <c r="Z40" t="s">
        <v>17</v>
      </c>
    </row>
    <row r="41" spans="1:26" x14ac:dyDescent="0.45">
      <c r="G41">
        <v>8</v>
      </c>
      <c r="H41">
        <v>-0.14186299999999999</v>
      </c>
      <c r="I41" t="s">
        <v>127</v>
      </c>
      <c r="J41" t="s">
        <v>81</v>
      </c>
      <c r="K41" t="s">
        <v>17</v>
      </c>
      <c r="W41" t="s">
        <v>141</v>
      </c>
      <c r="X41" t="s">
        <v>30</v>
      </c>
      <c r="Y41">
        <v>54.898260584181102</v>
      </c>
      <c r="Z41" t="s">
        <v>17</v>
      </c>
    </row>
    <row r="42" spans="1:26" x14ac:dyDescent="0.45">
      <c r="G42">
        <v>9</v>
      </c>
      <c r="H42">
        <v>0</v>
      </c>
      <c r="I42" t="s">
        <v>128</v>
      </c>
      <c r="J42" t="s">
        <v>82</v>
      </c>
      <c r="K42" t="s">
        <v>17</v>
      </c>
      <c r="W42" t="s">
        <v>141</v>
      </c>
      <c r="X42" t="s">
        <v>31</v>
      </c>
      <c r="Y42">
        <v>48.795180722891502</v>
      </c>
      <c r="Z42" t="s">
        <v>17</v>
      </c>
    </row>
    <row r="43" spans="1:26" x14ac:dyDescent="0.45">
      <c r="W43" t="s">
        <v>141</v>
      </c>
      <c r="X43" t="s">
        <v>32</v>
      </c>
      <c r="Y43">
        <v>67.421686746987902</v>
      </c>
      <c r="Z43" t="s">
        <v>17</v>
      </c>
    </row>
    <row r="44" spans="1:26" x14ac:dyDescent="0.45">
      <c r="W44" t="s">
        <v>141</v>
      </c>
      <c r="X44" t="s">
        <v>33</v>
      </c>
      <c r="Y44">
        <v>62.1647207320921</v>
      </c>
      <c r="Z44" t="s">
        <v>17</v>
      </c>
    </row>
    <row r="45" spans="1:26" x14ac:dyDescent="0.45">
      <c r="W45" t="s">
        <v>141</v>
      </c>
      <c r="X45" t="s">
        <v>34</v>
      </c>
      <c r="Y45">
        <v>35.714285714285701</v>
      </c>
      <c r="Z45" t="s">
        <v>17</v>
      </c>
    </row>
    <row r="46" spans="1:26" x14ac:dyDescent="0.45">
      <c r="W46" t="s">
        <v>141</v>
      </c>
      <c r="X46" t="s">
        <v>35</v>
      </c>
      <c r="Y46">
        <v>79.863231974505297</v>
      </c>
      <c r="Z46" t="s">
        <v>17</v>
      </c>
    </row>
    <row r="47" spans="1:26" x14ac:dyDescent="0.45">
      <c r="W47" t="s">
        <v>141</v>
      </c>
      <c r="X47" t="s">
        <v>36</v>
      </c>
      <c r="Y47">
        <v>70.358588779641394</v>
      </c>
      <c r="Z47" t="s">
        <v>17</v>
      </c>
    </row>
    <row r="48" spans="1:26" x14ac:dyDescent="0.45">
      <c r="W48" t="s">
        <v>141</v>
      </c>
      <c r="X48" t="s">
        <v>37</v>
      </c>
      <c r="Y48">
        <v>55.044699872286003</v>
      </c>
      <c r="Z48" t="s">
        <v>17</v>
      </c>
    </row>
    <row r="49" spans="23:26" x14ac:dyDescent="0.45">
      <c r="W49" t="s">
        <v>141</v>
      </c>
      <c r="X49" t="s">
        <v>38</v>
      </c>
      <c r="Y49">
        <v>63.931718061673998</v>
      </c>
      <c r="Z49" t="s">
        <v>17</v>
      </c>
    </row>
    <row r="50" spans="23:26" x14ac:dyDescent="0.45">
      <c r="W50" t="s">
        <v>141</v>
      </c>
      <c r="X50" t="s">
        <v>39</v>
      </c>
      <c r="Y50">
        <v>76.019350380096697</v>
      </c>
      <c r="Z50" t="s">
        <v>17</v>
      </c>
    </row>
    <row r="51" spans="23:26" x14ac:dyDescent="0.45">
      <c r="W51" t="s">
        <v>141</v>
      </c>
      <c r="X51" t="s">
        <v>40</v>
      </c>
      <c r="Y51">
        <v>57.334926800119497</v>
      </c>
      <c r="Z51" t="s">
        <v>17</v>
      </c>
    </row>
    <row r="52" spans="23:26" x14ac:dyDescent="0.45">
      <c r="W52" t="s">
        <v>141</v>
      </c>
      <c r="X52" t="s">
        <v>41</v>
      </c>
      <c r="Y52">
        <v>61.429322122963697</v>
      </c>
      <c r="Z52" t="s">
        <v>17</v>
      </c>
    </row>
    <row r="53" spans="23:26" x14ac:dyDescent="0.45">
      <c r="W53" t="s">
        <v>141</v>
      </c>
      <c r="X53" t="s">
        <v>42</v>
      </c>
      <c r="Y53">
        <v>65.476190476190396</v>
      </c>
      <c r="Z53" t="s">
        <v>17</v>
      </c>
    </row>
    <row r="54" spans="23:26" x14ac:dyDescent="0.45">
      <c r="W54" t="s">
        <v>141</v>
      </c>
      <c r="X54" t="s">
        <v>43</v>
      </c>
      <c r="Y54">
        <v>68.557289684050204</v>
      </c>
      <c r="Z54" t="s">
        <v>17</v>
      </c>
    </row>
    <row r="55" spans="23:26" x14ac:dyDescent="0.45">
      <c r="W55" t="s">
        <v>141</v>
      </c>
      <c r="X55" t="s">
        <v>44</v>
      </c>
      <c r="Y55">
        <v>63.595302619692802</v>
      </c>
      <c r="Z55" t="s">
        <v>17</v>
      </c>
    </row>
    <row r="56" spans="23:26" x14ac:dyDescent="0.45">
      <c r="W56" t="s">
        <v>141</v>
      </c>
      <c r="X56" t="s">
        <v>45</v>
      </c>
      <c r="Y56">
        <v>60.514123449409603</v>
      </c>
      <c r="Z56" t="s">
        <v>17</v>
      </c>
    </row>
    <row r="57" spans="23:26" x14ac:dyDescent="0.45">
      <c r="W57" t="s">
        <v>141</v>
      </c>
      <c r="X57" t="s">
        <v>46</v>
      </c>
      <c r="Y57">
        <v>59.9693251533742</v>
      </c>
      <c r="Z57" t="s">
        <v>17</v>
      </c>
    </row>
    <row r="58" spans="23:26" x14ac:dyDescent="0.45">
      <c r="W58" t="s">
        <v>141</v>
      </c>
      <c r="X58" t="s">
        <v>47</v>
      </c>
      <c r="Y58">
        <v>68.885774351786907</v>
      </c>
      <c r="Z58" t="s">
        <v>17</v>
      </c>
    </row>
    <row r="59" spans="23:26" x14ac:dyDescent="0.45">
      <c r="W59" t="s">
        <v>141</v>
      </c>
      <c r="X59" t="s">
        <v>48</v>
      </c>
      <c r="Y59">
        <v>52.610441767068203</v>
      </c>
      <c r="Z59" t="s">
        <v>17</v>
      </c>
    </row>
    <row r="60" spans="23:26" x14ac:dyDescent="0.45">
      <c r="W60" t="s">
        <v>141</v>
      </c>
      <c r="X60" t="s">
        <v>49</v>
      </c>
      <c r="Y60">
        <v>60.740842743045903</v>
      </c>
      <c r="Z60" t="s">
        <v>17</v>
      </c>
    </row>
    <row r="61" spans="23:26" x14ac:dyDescent="0.45">
      <c r="W61" t="s">
        <v>141</v>
      </c>
      <c r="X61" t="s">
        <v>50</v>
      </c>
      <c r="Y61">
        <v>70.864435347941196</v>
      </c>
      <c r="Z61" t="s">
        <v>17</v>
      </c>
    </row>
    <row r="62" spans="23:26" x14ac:dyDescent="0.45">
      <c r="W62" t="s">
        <v>141</v>
      </c>
      <c r="X62" t="s">
        <v>51</v>
      </c>
      <c r="Y62">
        <v>67.9431072210065</v>
      </c>
      <c r="Z62" t="s">
        <v>17</v>
      </c>
    </row>
    <row r="63" spans="23:26" x14ac:dyDescent="0.45">
      <c r="W63" t="s">
        <v>141</v>
      </c>
      <c r="X63" t="s">
        <v>52</v>
      </c>
      <c r="Y63">
        <v>59.523809523809497</v>
      </c>
      <c r="Z63" t="s">
        <v>17</v>
      </c>
    </row>
    <row r="64" spans="23:26" x14ac:dyDescent="0.45">
      <c r="W64" t="s">
        <v>141</v>
      </c>
      <c r="X64" t="s">
        <v>53</v>
      </c>
      <c r="Y64">
        <v>66.603120807738406</v>
      </c>
      <c r="Z64" t="s">
        <v>17</v>
      </c>
    </row>
    <row r="65" spans="23:26" x14ac:dyDescent="0.45">
      <c r="W65" t="s">
        <v>141</v>
      </c>
      <c r="X65" t="s">
        <v>54</v>
      </c>
      <c r="Y65">
        <v>70.202711957266104</v>
      </c>
      <c r="Z65" t="s">
        <v>17</v>
      </c>
    </row>
    <row r="66" spans="23:26" x14ac:dyDescent="0.45">
      <c r="W66" t="s">
        <v>141</v>
      </c>
      <c r="X66" t="s">
        <v>55</v>
      </c>
      <c r="Y66">
        <v>53.1019847709399</v>
      </c>
      <c r="Z66" t="s">
        <v>17</v>
      </c>
    </row>
    <row r="67" spans="23:26" x14ac:dyDescent="0.45">
      <c r="W67" t="s">
        <v>142</v>
      </c>
      <c r="X67" t="s">
        <v>24</v>
      </c>
      <c r="Y67">
        <v>27.310012062726098</v>
      </c>
      <c r="Z67" t="s">
        <v>17</v>
      </c>
    </row>
    <row r="68" spans="23:26" x14ac:dyDescent="0.45">
      <c r="W68" t="s">
        <v>142</v>
      </c>
      <c r="X68" t="s">
        <v>25</v>
      </c>
      <c r="Y68">
        <v>19.631901840490698</v>
      </c>
      <c r="Z68" t="s">
        <v>17</v>
      </c>
    </row>
    <row r="69" spans="23:26" x14ac:dyDescent="0.45">
      <c r="W69" t="s">
        <v>142</v>
      </c>
      <c r="X69" t="s">
        <v>26</v>
      </c>
      <c r="Y69">
        <v>21.339092872570099</v>
      </c>
      <c r="Z69" t="s">
        <v>17</v>
      </c>
    </row>
    <row r="70" spans="23:26" x14ac:dyDescent="0.45">
      <c r="W70" t="s">
        <v>142</v>
      </c>
      <c r="X70" t="s">
        <v>27</v>
      </c>
      <c r="Y70">
        <v>16.279069767441801</v>
      </c>
      <c r="Z70" t="s">
        <v>17</v>
      </c>
    </row>
    <row r="71" spans="23:26" x14ac:dyDescent="0.45">
      <c r="W71" t="s">
        <v>142</v>
      </c>
      <c r="X71" t="s">
        <v>28</v>
      </c>
      <c r="Y71">
        <v>22.116301239275501</v>
      </c>
      <c r="Z71" t="s">
        <v>17</v>
      </c>
    </row>
    <row r="72" spans="23:26" x14ac:dyDescent="0.45">
      <c r="W72" t="s">
        <v>142</v>
      </c>
      <c r="X72" t="s">
        <v>29</v>
      </c>
      <c r="Y72">
        <v>22.784391534391499</v>
      </c>
      <c r="Z72" t="s">
        <v>17</v>
      </c>
    </row>
    <row r="73" spans="23:26" x14ac:dyDescent="0.45">
      <c r="W73" t="s">
        <v>142</v>
      </c>
      <c r="X73" t="s">
        <v>30</v>
      </c>
      <c r="Y73">
        <v>25.254348539546999</v>
      </c>
      <c r="Z73" t="s">
        <v>17</v>
      </c>
    </row>
    <row r="74" spans="23:26" x14ac:dyDescent="0.45">
      <c r="W74" t="s">
        <v>142</v>
      </c>
      <c r="X74" t="s">
        <v>31</v>
      </c>
      <c r="Y74">
        <v>10.542168674698701</v>
      </c>
      <c r="Z74" t="s">
        <v>17</v>
      </c>
    </row>
    <row r="75" spans="23:26" x14ac:dyDescent="0.45">
      <c r="W75" t="s">
        <v>142</v>
      </c>
      <c r="X75" t="s">
        <v>32</v>
      </c>
      <c r="Y75">
        <v>25.911646586345299</v>
      </c>
      <c r="Z75" t="s">
        <v>17</v>
      </c>
    </row>
    <row r="76" spans="23:26" x14ac:dyDescent="0.45">
      <c r="W76" t="s">
        <v>142</v>
      </c>
      <c r="X76" t="s">
        <v>33</v>
      </c>
      <c r="Y76">
        <v>22.720100978226501</v>
      </c>
      <c r="Z76" t="s">
        <v>17</v>
      </c>
    </row>
    <row r="77" spans="23:26" x14ac:dyDescent="0.45">
      <c r="W77" t="s">
        <v>142</v>
      </c>
      <c r="X77" t="s">
        <v>34</v>
      </c>
      <c r="Y77">
        <v>59.183673469387699</v>
      </c>
      <c r="Z77" t="s">
        <v>17</v>
      </c>
    </row>
    <row r="78" spans="23:26" x14ac:dyDescent="0.45">
      <c r="W78" t="s">
        <v>142</v>
      </c>
      <c r="X78" t="s">
        <v>35</v>
      </c>
      <c r="Y78">
        <v>14.8253883946355</v>
      </c>
      <c r="Z78" t="s">
        <v>17</v>
      </c>
    </row>
    <row r="79" spans="23:26" x14ac:dyDescent="0.45">
      <c r="W79" t="s">
        <v>142</v>
      </c>
      <c r="X79" t="s">
        <v>36</v>
      </c>
      <c r="Y79">
        <v>11.9144013880855</v>
      </c>
      <c r="Z79" t="s">
        <v>17</v>
      </c>
    </row>
    <row r="80" spans="23:26" x14ac:dyDescent="0.45">
      <c r="W80" t="s">
        <v>142</v>
      </c>
      <c r="X80" t="s">
        <v>37</v>
      </c>
      <c r="Y80">
        <v>32.439335887611698</v>
      </c>
      <c r="Z80" t="s">
        <v>17</v>
      </c>
    </row>
    <row r="81" spans="23:26" x14ac:dyDescent="0.45">
      <c r="W81" t="s">
        <v>142</v>
      </c>
      <c r="X81" t="s">
        <v>38</v>
      </c>
      <c r="Y81">
        <v>17.731277533039599</v>
      </c>
      <c r="Z81" t="s">
        <v>17</v>
      </c>
    </row>
    <row r="82" spans="23:26" x14ac:dyDescent="0.45">
      <c r="W82" t="s">
        <v>142</v>
      </c>
      <c r="X82" t="s">
        <v>39</v>
      </c>
      <c r="Y82">
        <v>14.789219073946001</v>
      </c>
      <c r="Z82" t="s">
        <v>17</v>
      </c>
    </row>
    <row r="83" spans="23:26" x14ac:dyDescent="0.45">
      <c r="W83" t="s">
        <v>142</v>
      </c>
      <c r="X83" t="s">
        <v>40</v>
      </c>
      <c r="Y83">
        <v>17.986256348969199</v>
      </c>
      <c r="Z83" t="s">
        <v>17</v>
      </c>
    </row>
    <row r="84" spans="23:26" x14ac:dyDescent="0.45">
      <c r="W84" t="s">
        <v>142</v>
      </c>
      <c r="X84" t="s">
        <v>41</v>
      </c>
      <c r="Y84">
        <v>21.1770888071466</v>
      </c>
      <c r="Z84" t="s">
        <v>17</v>
      </c>
    </row>
    <row r="85" spans="23:26" x14ac:dyDescent="0.45">
      <c r="W85" t="s">
        <v>142</v>
      </c>
      <c r="X85" t="s">
        <v>42</v>
      </c>
      <c r="Y85">
        <v>23.214285714285701</v>
      </c>
      <c r="Z85" t="s">
        <v>17</v>
      </c>
    </row>
    <row r="86" spans="23:26" x14ac:dyDescent="0.45">
      <c r="W86" t="s">
        <v>142</v>
      </c>
      <c r="X86" t="s">
        <v>43</v>
      </c>
      <c r="Y86">
        <v>22.5732775028549</v>
      </c>
      <c r="Z86" t="s">
        <v>17</v>
      </c>
    </row>
    <row r="87" spans="23:26" x14ac:dyDescent="0.45">
      <c r="W87" t="s">
        <v>142</v>
      </c>
      <c r="X87" t="s">
        <v>44</v>
      </c>
      <c r="Y87">
        <v>16.4408310749774</v>
      </c>
      <c r="Z87" t="s">
        <v>17</v>
      </c>
    </row>
    <row r="88" spans="23:26" x14ac:dyDescent="0.45">
      <c r="W88" t="s">
        <v>142</v>
      </c>
      <c r="X88" t="s">
        <v>45</v>
      </c>
      <c r="Y88">
        <v>25.250336272604901</v>
      </c>
      <c r="Z88" t="s">
        <v>17</v>
      </c>
    </row>
    <row r="89" spans="23:26" x14ac:dyDescent="0.45">
      <c r="W89" t="s">
        <v>142</v>
      </c>
      <c r="X89" t="s">
        <v>46</v>
      </c>
      <c r="Y89">
        <v>15.3374233128834</v>
      </c>
      <c r="Z89" t="s">
        <v>17</v>
      </c>
    </row>
    <row r="90" spans="23:26" x14ac:dyDescent="0.45">
      <c r="W90" t="s">
        <v>142</v>
      </c>
      <c r="X90" t="s">
        <v>47</v>
      </c>
      <c r="Y90">
        <v>18.780658724597</v>
      </c>
      <c r="Z90" t="s">
        <v>17</v>
      </c>
    </row>
    <row r="91" spans="23:26" x14ac:dyDescent="0.45">
      <c r="W91" t="s">
        <v>142</v>
      </c>
      <c r="X91" t="s">
        <v>48</v>
      </c>
      <c r="Y91">
        <v>20.481927710843301</v>
      </c>
      <c r="Z91" t="s">
        <v>17</v>
      </c>
    </row>
    <row r="92" spans="23:26" x14ac:dyDescent="0.45">
      <c r="W92" t="s">
        <v>142</v>
      </c>
      <c r="X92" t="s">
        <v>49</v>
      </c>
      <c r="Y92">
        <v>18.1217295510878</v>
      </c>
      <c r="Z92" t="s">
        <v>17</v>
      </c>
    </row>
    <row r="93" spans="23:26" x14ac:dyDescent="0.45">
      <c r="W93" t="s">
        <v>142</v>
      </c>
      <c r="X93" t="s">
        <v>50</v>
      </c>
      <c r="Y93">
        <v>21.598844209005499</v>
      </c>
      <c r="Z93" t="s">
        <v>17</v>
      </c>
    </row>
    <row r="94" spans="23:26" x14ac:dyDescent="0.45">
      <c r="W94" t="s">
        <v>142</v>
      </c>
      <c r="X94" t="s">
        <v>51</v>
      </c>
      <c r="Y94">
        <v>12.089715536105</v>
      </c>
      <c r="Z94" t="s">
        <v>17</v>
      </c>
    </row>
    <row r="95" spans="23:26" x14ac:dyDescent="0.45">
      <c r="W95" t="s">
        <v>142</v>
      </c>
      <c r="X95" t="s">
        <v>52</v>
      </c>
      <c r="Y95">
        <v>9.5238095238095202</v>
      </c>
      <c r="Z95" t="s">
        <v>17</v>
      </c>
    </row>
    <row r="96" spans="23:26" x14ac:dyDescent="0.45">
      <c r="W96" t="s">
        <v>142</v>
      </c>
      <c r="X96" t="s">
        <v>53</v>
      </c>
      <c r="Y96">
        <v>19.2332133022664</v>
      </c>
      <c r="Z96" t="s">
        <v>17</v>
      </c>
    </row>
    <row r="97" spans="23:26" x14ac:dyDescent="0.45">
      <c r="W97" t="s">
        <v>142</v>
      </c>
      <c r="X97" t="s">
        <v>54</v>
      </c>
      <c r="Y97">
        <v>26.023832351732601</v>
      </c>
      <c r="Z97" t="s">
        <v>17</v>
      </c>
    </row>
    <row r="98" spans="23:26" x14ac:dyDescent="0.45">
      <c r="W98" t="s">
        <v>142</v>
      </c>
      <c r="X98" t="s">
        <v>55</v>
      </c>
      <c r="Y98">
        <v>33.728623143178098</v>
      </c>
      <c r="Z98" t="s">
        <v>17</v>
      </c>
    </row>
    <row r="99" spans="23:26" x14ac:dyDescent="0.45">
      <c r="W99" t="s">
        <v>56</v>
      </c>
      <c r="X99" t="s">
        <v>24</v>
      </c>
      <c r="Y99">
        <v>0</v>
      </c>
      <c r="Z99" t="s">
        <v>17</v>
      </c>
    </row>
    <row r="100" spans="23:26" x14ac:dyDescent="0.45">
      <c r="W100" t="s">
        <v>56</v>
      </c>
      <c r="X100" t="s">
        <v>25</v>
      </c>
      <c r="Y100">
        <v>7.2699386503067398</v>
      </c>
      <c r="Z100" t="s">
        <v>17</v>
      </c>
    </row>
    <row r="101" spans="23:26" x14ac:dyDescent="0.45">
      <c r="W101" t="s">
        <v>56</v>
      </c>
      <c r="X101" t="s">
        <v>26</v>
      </c>
      <c r="Y101">
        <v>9.6472282217422602</v>
      </c>
      <c r="Z101" t="s">
        <v>17</v>
      </c>
    </row>
    <row r="102" spans="23:26" x14ac:dyDescent="0.45">
      <c r="W102" t="s">
        <v>56</v>
      </c>
      <c r="X102" t="s">
        <v>27</v>
      </c>
      <c r="Y102">
        <v>13.8860802157061</v>
      </c>
      <c r="Z102" t="s">
        <v>17</v>
      </c>
    </row>
    <row r="103" spans="23:26" x14ac:dyDescent="0.45">
      <c r="W103" t="s">
        <v>56</v>
      </c>
      <c r="X103" t="s">
        <v>28</v>
      </c>
      <c r="Y103">
        <v>9.53288846520495E-2</v>
      </c>
      <c r="Z103" t="s">
        <v>17</v>
      </c>
    </row>
    <row r="104" spans="23:26" x14ac:dyDescent="0.45">
      <c r="W104" t="s">
        <v>56</v>
      </c>
      <c r="X104" t="s">
        <v>29</v>
      </c>
      <c r="Y104">
        <v>10.4497354497354</v>
      </c>
      <c r="Z104" t="s">
        <v>17</v>
      </c>
    </row>
    <row r="105" spans="23:26" x14ac:dyDescent="0.45">
      <c r="W105" t="s">
        <v>56</v>
      </c>
      <c r="X105" t="s">
        <v>30</v>
      </c>
      <c r="Y105">
        <v>0.27896291434197501</v>
      </c>
      <c r="Z105" t="s">
        <v>17</v>
      </c>
    </row>
    <row r="106" spans="23:26" x14ac:dyDescent="0.45">
      <c r="W106" t="s">
        <v>56</v>
      </c>
      <c r="X106" t="s">
        <v>31</v>
      </c>
      <c r="Y106">
        <v>17.469879518072201</v>
      </c>
      <c r="Z106" t="s">
        <v>17</v>
      </c>
    </row>
    <row r="107" spans="23:26" x14ac:dyDescent="0.45">
      <c r="W107" t="s">
        <v>56</v>
      </c>
      <c r="X107" t="s">
        <v>32</v>
      </c>
      <c r="Y107">
        <v>2.7630522088353402</v>
      </c>
      <c r="Z107" t="s">
        <v>17</v>
      </c>
    </row>
    <row r="108" spans="23:26" x14ac:dyDescent="0.45">
      <c r="W108" t="s">
        <v>56</v>
      </c>
      <c r="X108" t="s">
        <v>33</v>
      </c>
      <c r="Y108">
        <v>10.2240454402019</v>
      </c>
      <c r="Z108" t="s">
        <v>17</v>
      </c>
    </row>
    <row r="109" spans="23:26" x14ac:dyDescent="0.45">
      <c r="W109" t="s">
        <v>56</v>
      </c>
      <c r="X109" t="s">
        <v>34</v>
      </c>
      <c r="Y109">
        <v>0</v>
      </c>
      <c r="Z109" t="s">
        <v>17</v>
      </c>
    </row>
    <row r="110" spans="23:26" x14ac:dyDescent="0.45">
      <c r="W110" t="s">
        <v>56</v>
      </c>
      <c r="X110" t="s">
        <v>35</v>
      </c>
      <c r="Y110">
        <v>1.0158013544018001</v>
      </c>
      <c r="Z110" t="s">
        <v>17</v>
      </c>
    </row>
    <row r="111" spans="23:26" x14ac:dyDescent="0.45">
      <c r="W111" t="s">
        <v>56</v>
      </c>
      <c r="X111" t="s">
        <v>36</v>
      </c>
      <c r="Y111">
        <v>6.9693464430306502</v>
      </c>
      <c r="Z111" t="s">
        <v>17</v>
      </c>
    </row>
    <row r="112" spans="23:26" x14ac:dyDescent="0.45">
      <c r="W112" t="s">
        <v>56</v>
      </c>
      <c r="X112" t="s">
        <v>37</v>
      </c>
      <c r="Y112">
        <v>0</v>
      </c>
      <c r="Z112" t="s">
        <v>17</v>
      </c>
    </row>
    <row r="113" spans="23:26" x14ac:dyDescent="0.45">
      <c r="W113" t="s">
        <v>56</v>
      </c>
      <c r="X113" t="s">
        <v>38</v>
      </c>
      <c r="Y113">
        <v>2.8083700440528601</v>
      </c>
      <c r="Z113" t="s">
        <v>17</v>
      </c>
    </row>
    <row r="114" spans="23:26" x14ac:dyDescent="0.45">
      <c r="W114" t="s">
        <v>56</v>
      </c>
      <c r="X114" t="s">
        <v>39</v>
      </c>
      <c r="Y114">
        <v>0.103662750518313</v>
      </c>
      <c r="Z114" t="s">
        <v>17</v>
      </c>
    </row>
    <row r="115" spans="23:26" x14ac:dyDescent="0.45">
      <c r="W115" t="s">
        <v>56</v>
      </c>
      <c r="X115" t="s">
        <v>40</v>
      </c>
      <c r="Y115">
        <v>17.7472363310427</v>
      </c>
      <c r="Z115" t="s">
        <v>17</v>
      </c>
    </row>
    <row r="116" spans="23:26" x14ac:dyDescent="0.45">
      <c r="W116" t="s">
        <v>56</v>
      </c>
      <c r="X116" t="s">
        <v>41</v>
      </c>
      <c r="Y116">
        <v>0.57803468208092401</v>
      </c>
      <c r="Z116" t="s">
        <v>17</v>
      </c>
    </row>
    <row r="117" spans="23:26" x14ac:dyDescent="0.45">
      <c r="W117" t="s">
        <v>56</v>
      </c>
      <c r="X117" t="s">
        <v>42</v>
      </c>
      <c r="Y117">
        <v>0</v>
      </c>
      <c r="Z117" t="s">
        <v>17</v>
      </c>
    </row>
    <row r="118" spans="23:26" x14ac:dyDescent="0.45">
      <c r="W118" t="s">
        <v>56</v>
      </c>
      <c r="X118" t="s">
        <v>43</v>
      </c>
      <c r="Y118">
        <v>0</v>
      </c>
      <c r="Z118" t="s">
        <v>17</v>
      </c>
    </row>
    <row r="119" spans="23:26" x14ac:dyDescent="0.45">
      <c r="W119" t="s">
        <v>56</v>
      </c>
      <c r="X119" t="s">
        <v>44</v>
      </c>
      <c r="Y119">
        <v>3.7940379403794</v>
      </c>
      <c r="Z119" t="s">
        <v>17</v>
      </c>
    </row>
    <row r="120" spans="23:26" x14ac:dyDescent="0.45">
      <c r="W120" t="s">
        <v>56</v>
      </c>
      <c r="X120" t="s">
        <v>45</v>
      </c>
      <c r="Y120">
        <v>9.5277238081004292</v>
      </c>
      <c r="Z120" t="s">
        <v>17</v>
      </c>
    </row>
    <row r="121" spans="23:26" x14ac:dyDescent="0.45">
      <c r="W121" t="s">
        <v>56</v>
      </c>
      <c r="X121" t="s">
        <v>46</v>
      </c>
      <c r="Y121">
        <v>0</v>
      </c>
      <c r="Z121" t="s">
        <v>17</v>
      </c>
    </row>
    <row r="122" spans="23:26" x14ac:dyDescent="0.45">
      <c r="W122" t="s">
        <v>56</v>
      </c>
      <c r="X122" t="s">
        <v>47</v>
      </c>
      <c r="Y122">
        <v>0</v>
      </c>
      <c r="Z122" t="s">
        <v>17</v>
      </c>
    </row>
    <row r="123" spans="23:26" x14ac:dyDescent="0.45">
      <c r="W123" t="s">
        <v>56</v>
      </c>
      <c r="X123" t="s">
        <v>48</v>
      </c>
      <c r="Y123">
        <v>0</v>
      </c>
      <c r="Z123" t="s">
        <v>17</v>
      </c>
    </row>
    <row r="124" spans="23:26" x14ac:dyDescent="0.45">
      <c r="W124" t="s">
        <v>56</v>
      </c>
      <c r="X124" t="s">
        <v>49</v>
      </c>
      <c r="Y124">
        <v>10.658220875791701</v>
      </c>
      <c r="Z124" t="s">
        <v>17</v>
      </c>
    </row>
    <row r="125" spans="23:26" x14ac:dyDescent="0.45">
      <c r="W125" t="s">
        <v>56</v>
      </c>
      <c r="X125" t="s">
        <v>50</v>
      </c>
      <c r="Y125">
        <v>5.2251384541295396</v>
      </c>
      <c r="Z125" t="s">
        <v>17</v>
      </c>
    </row>
    <row r="126" spans="23:26" x14ac:dyDescent="0.45">
      <c r="W126" t="s">
        <v>56</v>
      </c>
      <c r="X126" t="s">
        <v>51</v>
      </c>
      <c r="Y126">
        <v>10.0656455142231</v>
      </c>
      <c r="Z126" t="s">
        <v>17</v>
      </c>
    </row>
    <row r="127" spans="23:26" x14ac:dyDescent="0.45">
      <c r="W127" t="s">
        <v>56</v>
      </c>
      <c r="X127" t="s">
        <v>52</v>
      </c>
      <c r="Y127">
        <v>0</v>
      </c>
      <c r="Z127" t="s">
        <v>17</v>
      </c>
    </row>
    <row r="128" spans="23:26" x14ac:dyDescent="0.45">
      <c r="W128" t="s">
        <v>56</v>
      </c>
      <c r="X128" t="s">
        <v>53</v>
      </c>
      <c r="Y128">
        <v>0.69194379721810295</v>
      </c>
      <c r="Z128" t="s">
        <v>17</v>
      </c>
    </row>
    <row r="129" spans="23:26" x14ac:dyDescent="0.45">
      <c r="W129" t="s">
        <v>56</v>
      </c>
      <c r="X129" t="s">
        <v>54</v>
      </c>
      <c r="Y129">
        <v>0.61635392411998302</v>
      </c>
      <c r="Z129" t="s">
        <v>17</v>
      </c>
    </row>
    <row r="130" spans="23:26" x14ac:dyDescent="0.45">
      <c r="W130" t="s">
        <v>56</v>
      </c>
      <c r="X130" t="s">
        <v>55</v>
      </c>
      <c r="Y130">
        <v>2.3967045312695001</v>
      </c>
      <c r="Z130" t="s">
        <v>17</v>
      </c>
    </row>
  </sheetData>
  <autoFilter ref="W2:Z130" xr:uid="{F79C2F0F-B8AA-4DA1-8F6F-DAD668A995C1}">
    <sortState xmlns:xlrd2="http://schemas.microsoft.com/office/spreadsheetml/2017/richdata2" ref="W3:Z34">
      <sortCondition descending="1" ref="Y2:Y130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0 p r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S 0 p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K a 1 k o i k e 4 D g A A A B E A A A A T A B w A R m 9 y b X V s Y X M v U 2 V j d G l v b j E u b S C i G A A o o B Q A A A A A A A A A A A A A A A A A A A A A A A A A A A A r T k 0 u y c z P U w i G 0 I b W A F B L A Q I t A B Q A A g A I A E t K a 1 m G V K h z p A A A A P Y A A A A S A A A A A A A A A A A A A A A A A A A A A A B D b 2 5 m a W c v U G F j a 2 F n Z S 5 4 b W x Q S w E C L Q A U A A I A C A B L S m t Z D 8 r p q 6 Q A A A D p A A A A E w A A A A A A A A A A A A A A A A D w A A A A W 0 N v b n R l b n R f V H l w Z X N d L n h t b F B L A Q I t A B Q A A g A I A E t K a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T 1 a y E q S E S r Y d 1 u Z p f n j 2 A A A A A A I A A A A A A B B m A A A A A Q A A I A A A A E L V u A D Q 5 A n k Q K U R W L z Y k k S 0 c P 8 K 2 N z 0 l Q d B i S k K G g N Z A A A A A A 6 A A A A A A g A A I A A A A P L 1 X y Q R h C U g W U T 2 4 3 W I a I I s M Q 5 T k G T C O 3 v U h 8 m F Y x s B U A A A A F o L 4 2 a k H v v y J V k s h h f u F l L r 6 Q s t Z d e m Y 2 U + E W V 0 e U 8 H k c A / p u A T i K A 7 o K c S s 4 d o 7 q W t 5 d j s z f V V O B T + C Q W r N A r k f k I r l F o n Q u I i Z c 7 / D W J s Q A A A A L n u L g 2 D I f i P J q u K h D H c s D A U R A Q G L g 9 m g B 1 r h E O l w O 4 8 I v W z t R 8 T r x N W X + P p D H H a h w b + T B I l H T S L f 6 r + R P k 3 J h k = < / D a t a M a s h u p > 
</file>

<file path=customXml/itemProps1.xml><?xml version="1.0" encoding="utf-8"?>
<ds:datastoreItem xmlns:ds="http://schemas.openxmlformats.org/officeDocument/2006/customXml" ds:itemID="{EC670F7E-EBFD-4826-AD36-F670315D37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Preuss</dc:creator>
  <cp:lastModifiedBy>Nathan Preuss</cp:lastModifiedBy>
  <dcterms:created xsi:type="dcterms:W3CDTF">2024-04-01T19:20:29Z</dcterms:created>
  <dcterms:modified xsi:type="dcterms:W3CDTF">2024-12-18T16:42:19Z</dcterms:modified>
</cp:coreProperties>
</file>