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data\data_analysis\"/>
    </mc:Choice>
  </mc:AlternateContent>
  <xr:revisionPtr revIDLastSave="0" documentId="13_ncr:1_{CA2C9789-78C9-4FCA-AA58-14B439F36736}" xr6:coauthVersionLast="47" xr6:coauthVersionMax="47" xr10:uidLastSave="{00000000-0000-0000-0000-000000000000}"/>
  <bookViews>
    <workbookView xWindow="-120" yWindow="-120" windowWidth="29040" windowHeight="17520" activeTab="3" xr2:uid="{C7A76F81-B13B-4D78-BFBE-6D99FEBC3FCB}"/>
  </bookViews>
  <sheets>
    <sheet name="Sheet1" sheetId="1" r:id="rId1"/>
    <sheet name="Pyrolysis Cost Breakdown" sheetId="2" r:id="rId2"/>
    <sheet name="Sheet2" sheetId="3" r:id="rId3"/>
    <sheet name="Pyrolysis Cost Breakdown C Cred" sheetId="4" r:id="rId4"/>
  </sheets>
  <definedNames>
    <definedName name="_xlnm._FilterDatabase" localSheetId="0" hidden="1">Sheet1!$W$2:$Z$130</definedName>
    <definedName name="_xlchart.v1.0" hidden="1">'Pyrolysis Cost Breakdown'!$T$3:$T$162</definedName>
    <definedName name="_xlchart.v1.1" hidden="1">'Pyrolysis Cost Breakdown C Cred'!$T$3:$T$162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2" i="4" l="1"/>
  <c r="Q162" i="4"/>
  <c r="S162" i="4" s="1"/>
  <c r="P162" i="4"/>
  <c r="S161" i="4"/>
  <c r="R161" i="4"/>
  <c r="Q161" i="4"/>
  <c r="P161" i="4"/>
  <c r="R160" i="4"/>
  <c r="Q160" i="4"/>
  <c r="S160" i="4" s="1"/>
  <c r="P160" i="4"/>
  <c r="R159" i="4"/>
  <c r="Q159" i="4"/>
  <c r="S159" i="4" s="1"/>
  <c r="P159" i="4"/>
  <c r="R158" i="4"/>
  <c r="Q158" i="4"/>
  <c r="S158" i="4" s="1"/>
  <c r="P158" i="4"/>
  <c r="S157" i="4"/>
  <c r="R157" i="4"/>
  <c r="Q157" i="4"/>
  <c r="P157" i="4"/>
  <c r="S156" i="4"/>
  <c r="R156" i="4"/>
  <c r="Q156" i="4"/>
  <c r="P156" i="4"/>
  <c r="R155" i="4"/>
  <c r="Q155" i="4"/>
  <c r="S155" i="4" s="1"/>
  <c r="P155" i="4"/>
  <c r="R154" i="4"/>
  <c r="Q154" i="4"/>
  <c r="S154" i="4" s="1"/>
  <c r="P154" i="4"/>
  <c r="S153" i="4"/>
  <c r="R153" i="4"/>
  <c r="Q153" i="4"/>
  <c r="P153" i="4"/>
  <c r="S152" i="4"/>
  <c r="R152" i="4"/>
  <c r="Q152" i="4"/>
  <c r="P152" i="4"/>
  <c r="R151" i="4"/>
  <c r="Q151" i="4"/>
  <c r="S151" i="4" s="1"/>
  <c r="P151" i="4"/>
  <c r="R150" i="4"/>
  <c r="Q150" i="4"/>
  <c r="S150" i="4" s="1"/>
  <c r="P150" i="4"/>
  <c r="S149" i="4"/>
  <c r="R149" i="4"/>
  <c r="Q149" i="4"/>
  <c r="P149" i="4"/>
  <c r="S148" i="4"/>
  <c r="R148" i="4"/>
  <c r="Q148" i="4"/>
  <c r="P148" i="4"/>
  <c r="R147" i="4"/>
  <c r="Q147" i="4"/>
  <c r="S147" i="4" s="1"/>
  <c r="P147" i="4"/>
  <c r="R146" i="4"/>
  <c r="Q146" i="4"/>
  <c r="S146" i="4" s="1"/>
  <c r="P146" i="4"/>
  <c r="S145" i="4"/>
  <c r="R145" i="4"/>
  <c r="Q145" i="4"/>
  <c r="P145" i="4"/>
  <c r="S144" i="4"/>
  <c r="R144" i="4"/>
  <c r="Q144" i="4"/>
  <c r="P144" i="4"/>
  <c r="R143" i="4"/>
  <c r="Q143" i="4"/>
  <c r="S143" i="4" s="1"/>
  <c r="P143" i="4"/>
  <c r="R142" i="4"/>
  <c r="Q142" i="4"/>
  <c r="S142" i="4" s="1"/>
  <c r="P142" i="4"/>
  <c r="S141" i="4"/>
  <c r="R141" i="4"/>
  <c r="Q141" i="4"/>
  <c r="P141" i="4"/>
  <c r="S140" i="4"/>
  <c r="R140" i="4"/>
  <c r="Q140" i="4"/>
  <c r="P140" i="4"/>
  <c r="R139" i="4"/>
  <c r="Q139" i="4"/>
  <c r="S139" i="4" s="1"/>
  <c r="P139" i="4"/>
  <c r="R138" i="4"/>
  <c r="Q138" i="4"/>
  <c r="S138" i="4" s="1"/>
  <c r="P138" i="4"/>
  <c r="S137" i="4"/>
  <c r="R137" i="4"/>
  <c r="Q137" i="4"/>
  <c r="P137" i="4"/>
  <c r="S136" i="4"/>
  <c r="R136" i="4"/>
  <c r="Q136" i="4"/>
  <c r="P136" i="4"/>
  <c r="R135" i="4"/>
  <c r="Q135" i="4"/>
  <c r="S135" i="4" s="1"/>
  <c r="P135" i="4"/>
  <c r="R134" i="4"/>
  <c r="Q134" i="4"/>
  <c r="S134" i="4" s="1"/>
  <c r="P134" i="4"/>
  <c r="S133" i="4"/>
  <c r="R133" i="4"/>
  <c r="Q133" i="4"/>
  <c r="P133" i="4"/>
  <c r="S132" i="4"/>
  <c r="R132" i="4"/>
  <c r="Q132" i="4"/>
  <c r="P132" i="4"/>
  <c r="R131" i="4"/>
  <c r="Q131" i="4"/>
  <c r="S131" i="4" s="1"/>
  <c r="P131" i="4"/>
  <c r="R130" i="4"/>
  <c r="Q130" i="4"/>
  <c r="S130" i="4" s="1"/>
  <c r="P130" i="4"/>
  <c r="S129" i="4"/>
  <c r="R129" i="4"/>
  <c r="Q129" i="4"/>
  <c r="P129" i="4"/>
  <c r="S128" i="4"/>
  <c r="R128" i="4"/>
  <c r="Q128" i="4"/>
  <c r="P128" i="4"/>
  <c r="R127" i="4"/>
  <c r="Q127" i="4"/>
  <c r="S127" i="4" s="1"/>
  <c r="P127" i="4"/>
  <c r="R126" i="4"/>
  <c r="Q126" i="4"/>
  <c r="S126" i="4" s="1"/>
  <c r="T126" i="4" s="1"/>
  <c r="P126" i="4"/>
  <c r="S125" i="4"/>
  <c r="R125" i="4"/>
  <c r="Q125" i="4"/>
  <c r="P125" i="4"/>
  <c r="S124" i="4"/>
  <c r="R124" i="4"/>
  <c r="Q124" i="4"/>
  <c r="P124" i="4"/>
  <c r="R123" i="4"/>
  <c r="Q123" i="4"/>
  <c r="S123" i="4" s="1"/>
  <c r="P123" i="4"/>
  <c r="R122" i="4"/>
  <c r="Q122" i="4"/>
  <c r="S122" i="4" s="1"/>
  <c r="P122" i="4"/>
  <c r="S121" i="4"/>
  <c r="R121" i="4"/>
  <c r="Q121" i="4"/>
  <c r="P121" i="4"/>
  <c r="S120" i="4"/>
  <c r="R120" i="4"/>
  <c r="Q120" i="4"/>
  <c r="P120" i="4"/>
  <c r="R119" i="4"/>
  <c r="Q119" i="4"/>
  <c r="S119" i="4" s="1"/>
  <c r="P119" i="4"/>
  <c r="R118" i="4"/>
  <c r="Q118" i="4"/>
  <c r="S118" i="4" s="1"/>
  <c r="P118" i="4"/>
  <c r="S117" i="4"/>
  <c r="R117" i="4"/>
  <c r="Q117" i="4"/>
  <c r="P117" i="4"/>
  <c r="S116" i="4"/>
  <c r="R116" i="4"/>
  <c r="Q116" i="4"/>
  <c r="P116" i="4"/>
  <c r="R115" i="4"/>
  <c r="Q115" i="4"/>
  <c r="S115" i="4" s="1"/>
  <c r="P115" i="4"/>
  <c r="R114" i="4"/>
  <c r="Q114" i="4"/>
  <c r="S114" i="4" s="1"/>
  <c r="P114" i="4"/>
  <c r="S113" i="4"/>
  <c r="R113" i="4"/>
  <c r="Q113" i="4"/>
  <c r="P113" i="4"/>
  <c r="S112" i="4"/>
  <c r="R112" i="4"/>
  <c r="Q112" i="4"/>
  <c r="P112" i="4"/>
  <c r="R111" i="4"/>
  <c r="Q111" i="4"/>
  <c r="P111" i="4"/>
  <c r="R110" i="4"/>
  <c r="Q110" i="4"/>
  <c r="S110" i="4" s="1"/>
  <c r="P110" i="4"/>
  <c r="R109" i="4"/>
  <c r="Q109" i="4"/>
  <c r="S109" i="4" s="1"/>
  <c r="P109" i="4"/>
  <c r="S108" i="4"/>
  <c r="R108" i="4"/>
  <c r="Q108" i="4"/>
  <c r="P108" i="4"/>
  <c r="S107" i="4"/>
  <c r="R107" i="4"/>
  <c r="Q107" i="4"/>
  <c r="P107" i="4"/>
  <c r="R106" i="4"/>
  <c r="Q106" i="4"/>
  <c r="S106" i="4" s="1"/>
  <c r="P106" i="4"/>
  <c r="R105" i="4"/>
  <c r="Q105" i="4"/>
  <c r="S105" i="4" s="1"/>
  <c r="P105" i="4"/>
  <c r="S104" i="4"/>
  <c r="R104" i="4"/>
  <c r="Q104" i="4"/>
  <c r="P104" i="4"/>
  <c r="S103" i="4"/>
  <c r="R103" i="4"/>
  <c r="Q103" i="4"/>
  <c r="P103" i="4"/>
  <c r="R102" i="4"/>
  <c r="Q102" i="4"/>
  <c r="S102" i="4" s="1"/>
  <c r="P102" i="4"/>
  <c r="R101" i="4"/>
  <c r="Q101" i="4"/>
  <c r="S101" i="4" s="1"/>
  <c r="P101" i="4"/>
  <c r="S100" i="4"/>
  <c r="R100" i="4"/>
  <c r="Q100" i="4"/>
  <c r="P100" i="4"/>
  <c r="S99" i="4"/>
  <c r="R99" i="4"/>
  <c r="Q99" i="4"/>
  <c r="P99" i="4"/>
  <c r="R98" i="4"/>
  <c r="Q98" i="4"/>
  <c r="S98" i="4" s="1"/>
  <c r="P98" i="4"/>
  <c r="R97" i="4"/>
  <c r="Q97" i="4"/>
  <c r="S97" i="4" s="1"/>
  <c r="P97" i="4"/>
  <c r="S96" i="4"/>
  <c r="R96" i="4"/>
  <c r="Q96" i="4"/>
  <c r="P96" i="4"/>
  <c r="S95" i="4"/>
  <c r="R95" i="4"/>
  <c r="Q95" i="4"/>
  <c r="P95" i="4"/>
  <c r="R94" i="4"/>
  <c r="Q94" i="4"/>
  <c r="S94" i="4" s="1"/>
  <c r="P94" i="4"/>
  <c r="R93" i="4"/>
  <c r="Q93" i="4"/>
  <c r="S93" i="4" s="1"/>
  <c r="P93" i="4"/>
  <c r="S92" i="4"/>
  <c r="R92" i="4"/>
  <c r="Q92" i="4"/>
  <c r="P92" i="4"/>
  <c r="S91" i="4"/>
  <c r="R91" i="4"/>
  <c r="Q91" i="4"/>
  <c r="P91" i="4"/>
  <c r="R90" i="4"/>
  <c r="Q90" i="4"/>
  <c r="S90" i="4" s="1"/>
  <c r="P90" i="4"/>
  <c r="R89" i="4"/>
  <c r="Q89" i="4"/>
  <c r="S89" i="4" s="1"/>
  <c r="P89" i="4"/>
  <c r="S88" i="4"/>
  <c r="R88" i="4"/>
  <c r="Q88" i="4"/>
  <c r="P88" i="4"/>
  <c r="S87" i="4"/>
  <c r="R87" i="4"/>
  <c r="Q87" i="4"/>
  <c r="P87" i="4"/>
  <c r="R86" i="4"/>
  <c r="Q86" i="4"/>
  <c r="S86" i="4" s="1"/>
  <c r="P86" i="4"/>
  <c r="R85" i="4"/>
  <c r="Q85" i="4"/>
  <c r="S85" i="4" s="1"/>
  <c r="P85" i="4"/>
  <c r="S84" i="4"/>
  <c r="R84" i="4"/>
  <c r="Q84" i="4"/>
  <c r="P84" i="4"/>
  <c r="S83" i="4"/>
  <c r="R83" i="4"/>
  <c r="Q83" i="4"/>
  <c r="P83" i="4"/>
  <c r="R82" i="4"/>
  <c r="Q82" i="4"/>
  <c r="S82" i="4" s="1"/>
  <c r="P82" i="4"/>
  <c r="R81" i="4"/>
  <c r="Q81" i="4"/>
  <c r="S81" i="4" s="1"/>
  <c r="P81" i="4"/>
  <c r="S80" i="4"/>
  <c r="R80" i="4"/>
  <c r="Q80" i="4"/>
  <c r="P80" i="4"/>
  <c r="S79" i="4"/>
  <c r="R79" i="4"/>
  <c r="Q79" i="4"/>
  <c r="P79" i="4"/>
  <c r="R78" i="4"/>
  <c r="Q78" i="4"/>
  <c r="S78" i="4" s="1"/>
  <c r="P78" i="4"/>
  <c r="R77" i="4"/>
  <c r="Q77" i="4"/>
  <c r="S77" i="4" s="1"/>
  <c r="P77" i="4"/>
  <c r="S76" i="4"/>
  <c r="R76" i="4"/>
  <c r="Q76" i="4"/>
  <c r="P76" i="4"/>
  <c r="S75" i="4"/>
  <c r="R75" i="4"/>
  <c r="Q75" i="4"/>
  <c r="P75" i="4"/>
  <c r="R74" i="4"/>
  <c r="Q74" i="4"/>
  <c r="S74" i="4" s="1"/>
  <c r="P74" i="4"/>
  <c r="R73" i="4"/>
  <c r="Q73" i="4"/>
  <c r="S73" i="4" s="1"/>
  <c r="P73" i="4"/>
  <c r="S72" i="4"/>
  <c r="R72" i="4"/>
  <c r="Q72" i="4"/>
  <c r="P72" i="4"/>
  <c r="S71" i="4"/>
  <c r="R71" i="4"/>
  <c r="Q71" i="4"/>
  <c r="P71" i="4"/>
  <c r="R70" i="4"/>
  <c r="Q70" i="4"/>
  <c r="S70" i="4" s="1"/>
  <c r="P70" i="4"/>
  <c r="R69" i="4"/>
  <c r="Q69" i="4"/>
  <c r="S69" i="4" s="1"/>
  <c r="P69" i="4"/>
  <c r="S68" i="4"/>
  <c r="R68" i="4"/>
  <c r="Q68" i="4"/>
  <c r="P68" i="4"/>
  <c r="S67" i="4"/>
  <c r="R67" i="4"/>
  <c r="Q67" i="4"/>
  <c r="P67" i="4"/>
  <c r="R66" i="4"/>
  <c r="Q66" i="4"/>
  <c r="S66" i="4" s="1"/>
  <c r="P66" i="4"/>
  <c r="R65" i="4"/>
  <c r="Q65" i="4"/>
  <c r="S65" i="4" s="1"/>
  <c r="P65" i="4"/>
  <c r="S64" i="4"/>
  <c r="R64" i="4"/>
  <c r="Q64" i="4"/>
  <c r="P64" i="4"/>
  <c r="S63" i="4"/>
  <c r="R63" i="4"/>
  <c r="Q63" i="4"/>
  <c r="P63" i="4"/>
  <c r="R62" i="4"/>
  <c r="Q62" i="4"/>
  <c r="S62" i="4" s="1"/>
  <c r="P62" i="4"/>
  <c r="R61" i="4"/>
  <c r="Q61" i="4"/>
  <c r="S61" i="4" s="1"/>
  <c r="P61" i="4"/>
  <c r="S60" i="4"/>
  <c r="R60" i="4"/>
  <c r="Q60" i="4"/>
  <c r="P60" i="4"/>
  <c r="S59" i="4"/>
  <c r="R59" i="4"/>
  <c r="Q59" i="4"/>
  <c r="P59" i="4"/>
  <c r="R58" i="4"/>
  <c r="Q58" i="4"/>
  <c r="S58" i="4" s="1"/>
  <c r="P58" i="4"/>
  <c r="R57" i="4"/>
  <c r="Q57" i="4"/>
  <c r="S57" i="4" s="1"/>
  <c r="P57" i="4"/>
  <c r="S56" i="4"/>
  <c r="R56" i="4"/>
  <c r="Q56" i="4"/>
  <c r="P56" i="4"/>
  <c r="S55" i="4"/>
  <c r="R55" i="4"/>
  <c r="Q55" i="4"/>
  <c r="P55" i="4"/>
  <c r="R54" i="4"/>
  <c r="Q54" i="4"/>
  <c r="S54" i="4" s="1"/>
  <c r="P54" i="4"/>
  <c r="R53" i="4"/>
  <c r="Q53" i="4"/>
  <c r="S53" i="4" s="1"/>
  <c r="P53" i="4"/>
  <c r="S52" i="4"/>
  <c r="R52" i="4"/>
  <c r="Q52" i="4"/>
  <c r="P52" i="4"/>
  <c r="S51" i="4"/>
  <c r="R51" i="4"/>
  <c r="Q51" i="4"/>
  <c r="P51" i="4"/>
  <c r="R50" i="4"/>
  <c r="Q50" i="4"/>
  <c r="S50" i="4" s="1"/>
  <c r="P50" i="4"/>
  <c r="R49" i="4"/>
  <c r="Q49" i="4"/>
  <c r="S49" i="4" s="1"/>
  <c r="P49" i="4"/>
  <c r="S48" i="4"/>
  <c r="R48" i="4"/>
  <c r="Q48" i="4"/>
  <c r="P48" i="4"/>
  <c r="S47" i="4"/>
  <c r="R47" i="4"/>
  <c r="Q47" i="4"/>
  <c r="P47" i="4"/>
  <c r="R46" i="4"/>
  <c r="Q46" i="4"/>
  <c r="S46" i="4" s="1"/>
  <c r="P46" i="4"/>
  <c r="R45" i="4"/>
  <c r="Q45" i="4"/>
  <c r="S45" i="4" s="1"/>
  <c r="P45" i="4"/>
  <c r="S44" i="4"/>
  <c r="R44" i="4"/>
  <c r="Q44" i="4"/>
  <c r="P44" i="4"/>
  <c r="S43" i="4"/>
  <c r="R43" i="4"/>
  <c r="Q43" i="4"/>
  <c r="P43" i="4"/>
  <c r="R42" i="4"/>
  <c r="Q42" i="4"/>
  <c r="S42" i="4" s="1"/>
  <c r="P42" i="4"/>
  <c r="R41" i="4"/>
  <c r="Q41" i="4"/>
  <c r="S41" i="4" s="1"/>
  <c r="P41" i="4"/>
  <c r="S40" i="4"/>
  <c r="R40" i="4"/>
  <c r="Q40" i="4"/>
  <c r="P40" i="4"/>
  <c r="S39" i="4"/>
  <c r="R39" i="4"/>
  <c r="Q39" i="4"/>
  <c r="P39" i="4"/>
  <c r="R38" i="4"/>
  <c r="Q38" i="4"/>
  <c r="S38" i="4" s="1"/>
  <c r="P38" i="4"/>
  <c r="R37" i="4"/>
  <c r="Q37" i="4"/>
  <c r="S37" i="4" s="1"/>
  <c r="P37" i="4"/>
  <c r="S36" i="4"/>
  <c r="R36" i="4"/>
  <c r="Q36" i="4"/>
  <c r="P36" i="4"/>
  <c r="S35" i="4"/>
  <c r="R35" i="4"/>
  <c r="Q35" i="4"/>
  <c r="P35" i="4"/>
  <c r="R34" i="4"/>
  <c r="Q34" i="4"/>
  <c r="S34" i="4" s="1"/>
  <c r="P34" i="4"/>
  <c r="R33" i="4"/>
  <c r="Q33" i="4"/>
  <c r="S33" i="4" s="1"/>
  <c r="P33" i="4"/>
  <c r="S32" i="4"/>
  <c r="R32" i="4"/>
  <c r="Q32" i="4"/>
  <c r="P32" i="4"/>
  <c r="S31" i="4"/>
  <c r="R31" i="4"/>
  <c r="Q31" i="4"/>
  <c r="P31" i="4"/>
  <c r="R30" i="4"/>
  <c r="Q30" i="4"/>
  <c r="S30" i="4" s="1"/>
  <c r="P30" i="4"/>
  <c r="R29" i="4"/>
  <c r="Q29" i="4"/>
  <c r="S29" i="4" s="1"/>
  <c r="P29" i="4"/>
  <c r="S28" i="4"/>
  <c r="R28" i="4"/>
  <c r="Q28" i="4"/>
  <c r="P28" i="4"/>
  <c r="R27" i="4"/>
  <c r="Q27" i="4"/>
  <c r="S27" i="4" s="1"/>
  <c r="P27" i="4"/>
  <c r="R26" i="4"/>
  <c r="Q26" i="4"/>
  <c r="S26" i="4" s="1"/>
  <c r="P26" i="4"/>
  <c r="R25" i="4"/>
  <c r="Q25" i="4"/>
  <c r="S25" i="4" s="1"/>
  <c r="P25" i="4"/>
  <c r="S24" i="4"/>
  <c r="R24" i="4"/>
  <c r="Q24" i="4"/>
  <c r="P24" i="4"/>
  <c r="R23" i="4"/>
  <c r="Q23" i="4"/>
  <c r="S23" i="4" s="1"/>
  <c r="P23" i="4"/>
  <c r="R22" i="4"/>
  <c r="Q22" i="4"/>
  <c r="S22" i="4" s="1"/>
  <c r="P22" i="4"/>
  <c r="R21" i="4"/>
  <c r="Q21" i="4"/>
  <c r="S21" i="4" s="1"/>
  <c r="P21" i="4"/>
  <c r="S20" i="4"/>
  <c r="R20" i="4"/>
  <c r="Q20" i="4"/>
  <c r="P20" i="4"/>
  <c r="R19" i="4"/>
  <c r="Q19" i="4"/>
  <c r="S19" i="4" s="1"/>
  <c r="P19" i="4"/>
  <c r="R18" i="4"/>
  <c r="Q18" i="4"/>
  <c r="S18" i="4" s="1"/>
  <c r="P18" i="4"/>
  <c r="R17" i="4"/>
  <c r="Q17" i="4"/>
  <c r="S17" i="4" s="1"/>
  <c r="P17" i="4"/>
  <c r="S16" i="4"/>
  <c r="R16" i="4"/>
  <c r="Q16" i="4"/>
  <c r="P16" i="4"/>
  <c r="R15" i="4"/>
  <c r="Q15" i="4"/>
  <c r="S15" i="4" s="1"/>
  <c r="P15" i="4"/>
  <c r="R14" i="4"/>
  <c r="Q14" i="4"/>
  <c r="S14" i="4" s="1"/>
  <c r="P14" i="4"/>
  <c r="R13" i="4"/>
  <c r="Q13" i="4"/>
  <c r="S13" i="4" s="1"/>
  <c r="P13" i="4"/>
  <c r="S12" i="4"/>
  <c r="R12" i="4"/>
  <c r="Q12" i="4"/>
  <c r="P12" i="4"/>
  <c r="R11" i="4"/>
  <c r="Q11" i="4"/>
  <c r="S11" i="4" s="1"/>
  <c r="P11" i="4"/>
  <c r="R10" i="4"/>
  <c r="Q10" i="4"/>
  <c r="S10" i="4" s="1"/>
  <c r="P10" i="4"/>
  <c r="R9" i="4"/>
  <c r="Q9" i="4"/>
  <c r="S9" i="4" s="1"/>
  <c r="P9" i="4"/>
  <c r="S8" i="4"/>
  <c r="R8" i="4"/>
  <c r="Q8" i="4"/>
  <c r="P8" i="4"/>
  <c r="R7" i="4"/>
  <c r="Q7" i="4"/>
  <c r="S7" i="4" s="1"/>
  <c r="P7" i="4"/>
  <c r="R6" i="4"/>
  <c r="Q6" i="4"/>
  <c r="S6" i="4" s="1"/>
  <c r="P6" i="4"/>
  <c r="S5" i="4"/>
  <c r="R5" i="4"/>
  <c r="Q5" i="4"/>
  <c r="P5" i="4"/>
  <c r="AA4" i="4"/>
  <c r="AA6" i="4" s="1"/>
  <c r="S4" i="4"/>
  <c r="R4" i="4"/>
  <c r="Q4" i="4"/>
  <c r="P4" i="4"/>
  <c r="S3" i="4"/>
  <c r="R3" i="4"/>
  <c r="Q3" i="4"/>
  <c r="P3" i="4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3" i="2"/>
  <c r="AA4" i="2"/>
  <c r="AA6" i="2" s="1"/>
  <c r="S8" i="2"/>
  <c r="S9" i="2"/>
  <c r="S11" i="2"/>
  <c r="S12" i="2"/>
  <c r="S13" i="2"/>
  <c r="S15" i="2"/>
  <c r="S22" i="2"/>
  <c r="S28" i="2"/>
  <c r="S29" i="2"/>
  <c r="S31" i="2"/>
  <c r="S32" i="2"/>
  <c r="S33" i="2"/>
  <c r="S35" i="2"/>
  <c r="S42" i="2"/>
  <c r="S48" i="2"/>
  <c r="S49" i="2"/>
  <c r="S51" i="2"/>
  <c r="S52" i="2"/>
  <c r="S53" i="2"/>
  <c r="S55" i="2"/>
  <c r="S62" i="2"/>
  <c r="S68" i="2"/>
  <c r="S69" i="2"/>
  <c r="S71" i="2"/>
  <c r="S72" i="2"/>
  <c r="S73" i="2"/>
  <c r="S75" i="2"/>
  <c r="S82" i="2"/>
  <c r="S88" i="2"/>
  <c r="S89" i="2"/>
  <c r="S91" i="2"/>
  <c r="S92" i="2"/>
  <c r="S93" i="2"/>
  <c r="S95" i="2"/>
  <c r="S102" i="2"/>
  <c r="S108" i="2"/>
  <c r="S109" i="2"/>
  <c r="S112" i="2"/>
  <c r="S113" i="2"/>
  <c r="S115" i="2"/>
  <c r="S116" i="2"/>
  <c r="S122" i="2"/>
  <c r="S123" i="2"/>
  <c r="S131" i="2"/>
  <c r="S132" i="2"/>
  <c r="S133" i="2"/>
  <c r="S135" i="2"/>
  <c r="S136" i="2"/>
  <c r="S142" i="2"/>
  <c r="S143" i="2"/>
  <c r="S151" i="2"/>
  <c r="S152" i="2"/>
  <c r="S153" i="2"/>
  <c r="S155" i="2"/>
  <c r="S156" i="2"/>
  <c r="S162" i="2"/>
  <c r="S3" i="2"/>
  <c r="P4" i="2"/>
  <c r="Q4" i="2"/>
  <c r="S4" i="2" s="1"/>
  <c r="R4" i="2"/>
  <c r="P5" i="2"/>
  <c r="Q5" i="2"/>
  <c r="S5" i="2" s="1"/>
  <c r="R5" i="2"/>
  <c r="P6" i="2"/>
  <c r="Q6" i="2"/>
  <c r="S6" i="2" s="1"/>
  <c r="R6" i="2"/>
  <c r="P7" i="2"/>
  <c r="Q7" i="2"/>
  <c r="S7" i="2" s="1"/>
  <c r="R7" i="2"/>
  <c r="P8" i="2"/>
  <c r="Q8" i="2"/>
  <c r="R8" i="2"/>
  <c r="P9" i="2"/>
  <c r="Q9" i="2"/>
  <c r="R9" i="2"/>
  <c r="P10" i="2"/>
  <c r="Q10" i="2"/>
  <c r="S10" i="2" s="1"/>
  <c r="R10" i="2"/>
  <c r="P11" i="2"/>
  <c r="Q11" i="2"/>
  <c r="R11" i="2"/>
  <c r="P12" i="2"/>
  <c r="Q12" i="2"/>
  <c r="R12" i="2"/>
  <c r="P13" i="2"/>
  <c r="Q13" i="2"/>
  <c r="R13" i="2"/>
  <c r="P14" i="2"/>
  <c r="Q14" i="2"/>
  <c r="S14" i="2" s="1"/>
  <c r="R14" i="2"/>
  <c r="P15" i="2"/>
  <c r="Q15" i="2"/>
  <c r="R15" i="2"/>
  <c r="P16" i="2"/>
  <c r="Q16" i="2"/>
  <c r="S16" i="2" s="1"/>
  <c r="R16" i="2"/>
  <c r="P17" i="2"/>
  <c r="Q17" i="2"/>
  <c r="S17" i="2" s="1"/>
  <c r="R17" i="2"/>
  <c r="P18" i="2"/>
  <c r="Q18" i="2"/>
  <c r="S18" i="2" s="1"/>
  <c r="R18" i="2"/>
  <c r="P19" i="2"/>
  <c r="Q19" i="2"/>
  <c r="S19" i="2" s="1"/>
  <c r="R19" i="2"/>
  <c r="P20" i="2"/>
  <c r="Q20" i="2"/>
  <c r="S20" i="2" s="1"/>
  <c r="R20" i="2"/>
  <c r="P21" i="2"/>
  <c r="Q21" i="2"/>
  <c r="S21" i="2" s="1"/>
  <c r="R21" i="2"/>
  <c r="P22" i="2"/>
  <c r="Q22" i="2"/>
  <c r="R22" i="2"/>
  <c r="P23" i="2"/>
  <c r="Q23" i="2"/>
  <c r="S23" i="2" s="1"/>
  <c r="R23" i="2"/>
  <c r="P24" i="2"/>
  <c r="Q24" i="2"/>
  <c r="S24" i="2" s="1"/>
  <c r="R24" i="2"/>
  <c r="P25" i="2"/>
  <c r="Q25" i="2"/>
  <c r="S25" i="2" s="1"/>
  <c r="R25" i="2"/>
  <c r="P26" i="2"/>
  <c r="Q26" i="2"/>
  <c r="S26" i="2" s="1"/>
  <c r="R26" i="2"/>
  <c r="P27" i="2"/>
  <c r="Q27" i="2"/>
  <c r="S27" i="2" s="1"/>
  <c r="R27" i="2"/>
  <c r="P28" i="2"/>
  <c r="Q28" i="2"/>
  <c r="R28" i="2"/>
  <c r="P29" i="2"/>
  <c r="Q29" i="2"/>
  <c r="R29" i="2"/>
  <c r="P30" i="2"/>
  <c r="Q30" i="2"/>
  <c r="S30" i="2" s="1"/>
  <c r="R30" i="2"/>
  <c r="P31" i="2"/>
  <c r="Q31" i="2"/>
  <c r="R31" i="2"/>
  <c r="P32" i="2"/>
  <c r="Q32" i="2"/>
  <c r="R32" i="2"/>
  <c r="P33" i="2"/>
  <c r="Q33" i="2"/>
  <c r="R33" i="2"/>
  <c r="P34" i="2"/>
  <c r="Q34" i="2"/>
  <c r="S34" i="2" s="1"/>
  <c r="R34" i="2"/>
  <c r="P35" i="2"/>
  <c r="Q35" i="2"/>
  <c r="R35" i="2"/>
  <c r="P36" i="2"/>
  <c r="Q36" i="2"/>
  <c r="S36" i="2" s="1"/>
  <c r="R36" i="2"/>
  <c r="P37" i="2"/>
  <c r="Q37" i="2"/>
  <c r="S37" i="2" s="1"/>
  <c r="R37" i="2"/>
  <c r="P38" i="2"/>
  <c r="Q38" i="2"/>
  <c r="S38" i="2" s="1"/>
  <c r="R38" i="2"/>
  <c r="P39" i="2"/>
  <c r="Q39" i="2"/>
  <c r="S39" i="2" s="1"/>
  <c r="R39" i="2"/>
  <c r="P40" i="2"/>
  <c r="Q40" i="2"/>
  <c r="S40" i="2" s="1"/>
  <c r="R40" i="2"/>
  <c r="P41" i="2"/>
  <c r="Q41" i="2"/>
  <c r="S41" i="2" s="1"/>
  <c r="R41" i="2"/>
  <c r="P42" i="2"/>
  <c r="Q42" i="2"/>
  <c r="R42" i="2"/>
  <c r="P43" i="2"/>
  <c r="Q43" i="2"/>
  <c r="S43" i="2" s="1"/>
  <c r="R43" i="2"/>
  <c r="P44" i="2"/>
  <c r="Q44" i="2"/>
  <c r="S44" i="2" s="1"/>
  <c r="R44" i="2"/>
  <c r="P45" i="2"/>
  <c r="Q45" i="2"/>
  <c r="S45" i="2" s="1"/>
  <c r="R45" i="2"/>
  <c r="P46" i="2"/>
  <c r="Q46" i="2"/>
  <c r="S46" i="2" s="1"/>
  <c r="R46" i="2"/>
  <c r="P47" i="2"/>
  <c r="Q47" i="2"/>
  <c r="S47" i="2" s="1"/>
  <c r="R47" i="2"/>
  <c r="P48" i="2"/>
  <c r="Q48" i="2"/>
  <c r="R48" i="2"/>
  <c r="P49" i="2"/>
  <c r="Q49" i="2"/>
  <c r="R49" i="2"/>
  <c r="P50" i="2"/>
  <c r="Q50" i="2"/>
  <c r="S50" i="2" s="1"/>
  <c r="R50" i="2"/>
  <c r="P51" i="2"/>
  <c r="Q51" i="2"/>
  <c r="R51" i="2"/>
  <c r="P52" i="2"/>
  <c r="Q52" i="2"/>
  <c r="R52" i="2"/>
  <c r="P53" i="2"/>
  <c r="Q53" i="2"/>
  <c r="R53" i="2"/>
  <c r="P54" i="2"/>
  <c r="Q54" i="2"/>
  <c r="S54" i="2" s="1"/>
  <c r="R54" i="2"/>
  <c r="P55" i="2"/>
  <c r="Q55" i="2"/>
  <c r="R55" i="2"/>
  <c r="P56" i="2"/>
  <c r="Q56" i="2"/>
  <c r="S56" i="2" s="1"/>
  <c r="R56" i="2"/>
  <c r="P57" i="2"/>
  <c r="Q57" i="2"/>
  <c r="S57" i="2" s="1"/>
  <c r="R57" i="2"/>
  <c r="P58" i="2"/>
  <c r="Q58" i="2"/>
  <c r="S58" i="2" s="1"/>
  <c r="R58" i="2"/>
  <c r="P59" i="2"/>
  <c r="Q59" i="2"/>
  <c r="S59" i="2" s="1"/>
  <c r="R59" i="2"/>
  <c r="P60" i="2"/>
  <c r="Q60" i="2"/>
  <c r="S60" i="2" s="1"/>
  <c r="R60" i="2"/>
  <c r="P61" i="2"/>
  <c r="Q61" i="2"/>
  <c r="S61" i="2" s="1"/>
  <c r="R61" i="2"/>
  <c r="P62" i="2"/>
  <c r="Q62" i="2"/>
  <c r="R62" i="2"/>
  <c r="P63" i="2"/>
  <c r="Q63" i="2"/>
  <c r="S63" i="2" s="1"/>
  <c r="R63" i="2"/>
  <c r="P64" i="2"/>
  <c r="Q64" i="2"/>
  <c r="S64" i="2" s="1"/>
  <c r="R64" i="2"/>
  <c r="P65" i="2"/>
  <c r="Q65" i="2"/>
  <c r="S65" i="2" s="1"/>
  <c r="R65" i="2"/>
  <c r="P66" i="2"/>
  <c r="Q66" i="2"/>
  <c r="S66" i="2" s="1"/>
  <c r="R66" i="2"/>
  <c r="P67" i="2"/>
  <c r="Q67" i="2"/>
  <c r="S67" i="2" s="1"/>
  <c r="R67" i="2"/>
  <c r="P68" i="2"/>
  <c r="Q68" i="2"/>
  <c r="R68" i="2"/>
  <c r="P69" i="2"/>
  <c r="Q69" i="2"/>
  <c r="R69" i="2"/>
  <c r="P70" i="2"/>
  <c r="Q70" i="2"/>
  <c r="S70" i="2" s="1"/>
  <c r="R70" i="2"/>
  <c r="P71" i="2"/>
  <c r="Q71" i="2"/>
  <c r="R71" i="2"/>
  <c r="P72" i="2"/>
  <c r="Q72" i="2"/>
  <c r="R72" i="2"/>
  <c r="P73" i="2"/>
  <c r="Q73" i="2"/>
  <c r="R73" i="2"/>
  <c r="P74" i="2"/>
  <c r="Q74" i="2"/>
  <c r="S74" i="2" s="1"/>
  <c r="R74" i="2"/>
  <c r="P75" i="2"/>
  <c r="Q75" i="2"/>
  <c r="R75" i="2"/>
  <c r="P76" i="2"/>
  <c r="Q76" i="2"/>
  <c r="S76" i="2" s="1"/>
  <c r="R76" i="2"/>
  <c r="P77" i="2"/>
  <c r="Q77" i="2"/>
  <c r="S77" i="2" s="1"/>
  <c r="R77" i="2"/>
  <c r="P78" i="2"/>
  <c r="Q78" i="2"/>
  <c r="S78" i="2" s="1"/>
  <c r="R78" i="2"/>
  <c r="P79" i="2"/>
  <c r="Q79" i="2"/>
  <c r="S79" i="2" s="1"/>
  <c r="R79" i="2"/>
  <c r="P80" i="2"/>
  <c r="Q80" i="2"/>
  <c r="S80" i="2" s="1"/>
  <c r="R80" i="2"/>
  <c r="P81" i="2"/>
  <c r="Q81" i="2"/>
  <c r="S81" i="2" s="1"/>
  <c r="R81" i="2"/>
  <c r="P82" i="2"/>
  <c r="Q82" i="2"/>
  <c r="R82" i="2"/>
  <c r="P83" i="2"/>
  <c r="Q83" i="2"/>
  <c r="S83" i="2" s="1"/>
  <c r="R83" i="2"/>
  <c r="P84" i="2"/>
  <c r="Q84" i="2"/>
  <c r="S84" i="2" s="1"/>
  <c r="R84" i="2"/>
  <c r="P85" i="2"/>
  <c r="Q85" i="2"/>
  <c r="S85" i="2" s="1"/>
  <c r="R85" i="2"/>
  <c r="P86" i="2"/>
  <c r="Q86" i="2"/>
  <c r="S86" i="2" s="1"/>
  <c r="R86" i="2"/>
  <c r="P87" i="2"/>
  <c r="Q87" i="2"/>
  <c r="S87" i="2" s="1"/>
  <c r="R87" i="2"/>
  <c r="P88" i="2"/>
  <c r="Q88" i="2"/>
  <c r="R88" i="2"/>
  <c r="P89" i="2"/>
  <c r="Q89" i="2"/>
  <c r="R89" i="2"/>
  <c r="P90" i="2"/>
  <c r="Q90" i="2"/>
  <c r="S90" i="2" s="1"/>
  <c r="R90" i="2"/>
  <c r="P91" i="2"/>
  <c r="Q91" i="2"/>
  <c r="R91" i="2"/>
  <c r="P92" i="2"/>
  <c r="Q92" i="2"/>
  <c r="R92" i="2"/>
  <c r="P93" i="2"/>
  <c r="Q93" i="2"/>
  <c r="R93" i="2"/>
  <c r="P94" i="2"/>
  <c r="Q94" i="2"/>
  <c r="S94" i="2" s="1"/>
  <c r="R94" i="2"/>
  <c r="P95" i="2"/>
  <c r="Q95" i="2"/>
  <c r="R95" i="2"/>
  <c r="P96" i="2"/>
  <c r="Q96" i="2"/>
  <c r="S96" i="2" s="1"/>
  <c r="R96" i="2"/>
  <c r="P97" i="2"/>
  <c r="Q97" i="2"/>
  <c r="S97" i="2" s="1"/>
  <c r="R97" i="2"/>
  <c r="P98" i="2"/>
  <c r="Q98" i="2"/>
  <c r="S98" i="2" s="1"/>
  <c r="R98" i="2"/>
  <c r="P99" i="2"/>
  <c r="Q99" i="2"/>
  <c r="S99" i="2" s="1"/>
  <c r="R99" i="2"/>
  <c r="P100" i="2"/>
  <c r="Q100" i="2"/>
  <c r="S100" i="2" s="1"/>
  <c r="R100" i="2"/>
  <c r="P101" i="2"/>
  <c r="Q101" i="2"/>
  <c r="S101" i="2" s="1"/>
  <c r="R101" i="2"/>
  <c r="P102" i="2"/>
  <c r="Q102" i="2"/>
  <c r="R102" i="2"/>
  <c r="P103" i="2"/>
  <c r="Q103" i="2"/>
  <c r="S103" i="2" s="1"/>
  <c r="R103" i="2"/>
  <c r="P104" i="2"/>
  <c r="Q104" i="2"/>
  <c r="S104" i="2" s="1"/>
  <c r="R104" i="2"/>
  <c r="P105" i="2"/>
  <c r="Q105" i="2"/>
  <c r="S105" i="2" s="1"/>
  <c r="R105" i="2"/>
  <c r="P106" i="2"/>
  <c r="Q106" i="2"/>
  <c r="S106" i="2" s="1"/>
  <c r="R106" i="2"/>
  <c r="P107" i="2"/>
  <c r="Q107" i="2"/>
  <c r="S107" i="2" s="1"/>
  <c r="R107" i="2"/>
  <c r="P108" i="2"/>
  <c r="Q108" i="2"/>
  <c r="R108" i="2"/>
  <c r="P109" i="2"/>
  <c r="Q109" i="2"/>
  <c r="R109" i="2"/>
  <c r="P110" i="2"/>
  <c r="Q110" i="2"/>
  <c r="S110" i="2" s="1"/>
  <c r="R110" i="2"/>
  <c r="P111" i="2"/>
  <c r="Q111" i="2"/>
  <c r="R111" i="2"/>
  <c r="P112" i="2"/>
  <c r="Q112" i="2"/>
  <c r="R112" i="2"/>
  <c r="P113" i="2"/>
  <c r="Q113" i="2"/>
  <c r="R113" i="2"/>
  <c r="P114" i="2"/>
  <c r="Q114" i="2"/>
  <c r="S114" i="2" s="1"/>
  <c r="R114" i="2"/>
  <c r="P115" i="2"/>
  <c r="Q115" i="2"/>
  <c r="R115" i="2"/>
  <c r="P116" i="2"/>
  <c r="Q116" i="2"/>
  <c r="R116" i="2"/>
  <c r="P117" i="2"/>
  <c r="Q117" i="2"/>
  <c r="S117" i="2" s="1"/>
  <c r="R117" i="2"/>
  <c r="P118" i="2"/>
  <c r="Q118" i="2"/>
  <c r="S118" i="2" s="1"/>
  <c r="R118" i="2"/>
  <c r="P119" i="2"/>
  <c r="Q119" i="2"/>
  <c r="S119" i="2" s="1"/>
  <c r="R119" i="2"/>
  <c r="P120" i="2"/>
  <c r="Q120" i="2"/>
  <c r="S120" i="2" s="1"/>
  <c r="R120" i="2"/>
  <c r="P121" i="2"/>
  <c r="Q121" i="2"/>
  <c r="S121" i="2" s="1"/>
  <c r="R121" i="2"/>
  <c r="P122" i="2"/>
  <c r="Q122" i="2"/>
  <c r="R122" i="2"/>
  <c r="P123" i="2"/>
  <c r="Q123" i="2"/>
  <c r="R123" i="2"/>
  <c r="P124" i="2"/>
  <c r="Q124" i="2"/>
  <c r="S124" i="2" s="1"/>
  <c r="R124" i="2"/>
  <c r="P125" i="2"/>
  <c r="Q125" i="2"/>
  <c r="S125" i="2" s="1"/>
  <c r="R125" i="2"/>
  <c r="P126" i="2"/>
  <c r="Q126" i="2"/>
  <c r="S126" i="2" s="1"/>
  <c r="R126" i="2"/>
  <c r="P127" i="2"/>
  <c r="Q127" i="2"/>
  <c r="S127" i="2" s="1"/>
  <c r="R127" i="2"/>
  <c r="P128" i="2"/>
  <c r="Q128" i="2"/>
  <c r="S128" i="2" s="1"/>
  <c r="R128" i="2"/>
  <c r="P129" i="2"/>
  <c r="Q129" i="2"/>
  <c r="S129" i="2" s="1"/>
  <c r="R129" i="2"/>
  <c r="P130" i="2"/>
  <c r="Q130" i="2"/>
  <c r="S130" i="2" s="1"/>
  <c r="R130" i="2"/>
  <c r="P131" i="2"/>
  <c r="Q131" i="2"/>
  <c r="R131" i="2"/>
  <c r="P132" i="2"/>
  <c r="Q132" i="2"/>
  <c r="R132" i="2"/>
  <c r="P133" i="2"/>
  <c r="Q133" i="2"/>
  <c r="R133" i="2"/>
  <c r="P134" i="2"/>
  <c r="Q134" i="2"/>
  <c r="S134" i="2" s="1"/>
  <c r="R134" i="2"/>
  <c r="P135" i="2"/>
  <c r="Q135" i="2"/>
  <c r="R135" i="2"/>
  <c r="P136" i="2"/>
  <c r="Q136" i="2"/>
  <c r="R136" i="2"/>
  <c r="P137" i="2"/>
  <c r="Q137" i="2"/>
  <c r="S137" i="2" s="1"/>
  <c r="R137" i="2"/>
  <c r="P138" i="2"/>
  <c r="Q138" i="2"/>
  <c r="S138" i="2" s="1"/>
  <c r="R138" i="2"/>
  <c r="P139" i="2"/>
  <c r="Q139" i="2"/>
  <c r="S139" i="2" s="1"/>
  <c r="R139" i="2"/>
  <c r="P140" i="2"/>
  <c r="Q140" i="2"/>
  <c r="S140" i="2" s="1"/>
  <c r="R140" i="2"/>
  <c r="P141" i="2"/>
  <c r="Q141" i="2"/>
  <c r="S141" i="2" s="1"/>
  <c r="R141" i="2"/>
  <c r="P142" i="2"/>
  <c r="Q142" i="2"/>
  <c r="R142" i="2"/>
  <c r="P143" i="2"/>
  <c r="Q143" i="2"/>
  <c r="R143" i="2"/>
  <c r="P144" i="2"/>
  <c r="Q144" i="2"/>
  <c r="S144" i="2" s="1"/>
  <c r="R144" i="2"/>
  <c r="P145" i="2"/>
  <c r="Q145" i="2"/>
  <c r="S145" i="2" s="1"/>
  <c r="R145" i="2"/>
  <c r="P146" i="2"/>
  <c r="Q146" i="2"/>
  <c r="S146" i="2" s="1"/>
  <c r="R146" i="2"/>
  <c r="P147" i="2"/>
  <c r="Q147" i="2"/>
  <c r="S147" i="2" s="1"/>
  <c r="R147" i="2"/>
  <c r="P148" i="2"/>
  <c r="Q148" i="2"/>
  <c r="S148" i="2" s="1"/>
  <c r="R148" i="2"/>
  <c r="P149" i="2"/>
  <c r="Q149" i="2"/>
  <c r="S149" i="2" s="1"/>
  <c r="R149" i="2"/>
  <c r="P150" i="2"/>
  <c r="Q150" i="2"/>
  <c r="S150" i="2" s="1"/>
  <c r="R150" i="2"/>
  <c r="P151" i="2"/>
  <c r="Q151" i="2"/>
  <c r="R151" i="2"/>
  <c r="P152" i="2"/>
  <c r="Q152" i="2"/>
  <c r="R152" i="2"/>
  <c r="P153" i="2"/>
  <c r="Q153" i="2"/>
  <c r="R153" i="2"/>
  <c r="P154" i="2"/>
  <c r="Q154" i="2"/>
  <c r="S154" i="2" s="1"/>
  <c r="R154" i="2"/>
  <c r="P155" i="2"/>
  <c r="Q155" i="2"/>
  <c r="R155" i="2"/>
  <c r="P156" i="2"/>
  <c r="Q156" i="2"/>
  <c r="R156" i="2"/>
  <c r="P157" i="2"/>
  <c r="Q157" i="2"/>
  <c r="S157" i="2" s="1"/>
  <c r="R157" i="2"/>
  <c r="P158" i="2"/>
  <c r="Q158" i="2"/>
  <c r="S158" i="2" s="1"/>
  <c r="R158" i="2"/>
  <c r="P159" i="2"/>
  <c r="Q159" i="2"/>
  <c r="S159" i="2" s="1"/>
  <c r="R159" i="2"/>
  <c r="P160" i="2"/>
  <c r="Q160" i="2"/>
  <c r="S160" i="2" s="1"/>
  <c r="R160" i="2"/>
  <c r="P161" i="2"/>
  <c r="Q161" i="2"/>
  <c r="S161" i="2" s="1"/>
  <c r="R161" i="2"/>
  <c r="P162" i="2"/>
  <c r="Q162" i="2"/>
  <c r="R162" i="2"/>
  <c r="Q3" i="2"/>
  <c r="P3" i="2"/>
  <c r="R3" i="2"/>
  <c r="AC22" i="1"/>
  <c r="B35" i="1"/>
  <c r="B34" i="1"/>
  <c r="B33" i="1"/>
  <c r="B24" i="1"/>
  <c r="B29" i="1"/>
  <c r="B30" i="1"/>
  <c r="B26" i="1"/>
  <c r="B25" i="1"/>
  <c r="B23" i="1"/>
  <c r="H18" i="1"/>
  <c r="B18" i="1"/>
  <c r="T46" i="4" l="1"/>
  <c r="T23" i="4"/>
  <c r="T69" i="4"/>
  <c r="T80" i="4"/>
  <c r="T98" i="4"/>
  <c r="T12" i="4"/>
  <c r="T36" i="4"/>
  <c r="T65" i="4"/>
  <c r="T76" i="4"/>
  <c r="T99" i="4"/>
  <c r="T105" i="4"/>
  <c r="T25" i="4"/>
  <c r="T54" i="4"/>
  <c r="T94" i="4"/>
  <c r="T128" i="4"/>
  <c r="T134" i="4"/>
  <c r="T145" i="4"/>
  <c r="T7" i="4"/>
  <c r="T37" i="4"/>
  <c r="T48" i="4"/>
  <c r="T71" i="4"/>
  <c r="T77" i="4"/>
  <c r="T88" i="4"/>
  <c r="T123" i="4"/>
  <c r="T66" i="4"/>
  <c r="T106" i="4"/>
  <c r="T117" i="4"/>
  <c r="T140" i="4"/>
  <c r="T146" i="4"/>
  <c r="T157" i="4"/>
  <c r="T26" i="4"/>
  <c r="T49" i="4"/>
  <c r="T89" i="4"/>
  <c r="T100" i="4"/>
  <c r="T14" i="4"/>
  <c r="T38" i="4"/>
  <c r="T78" i="4"/>
  <c r="T112" i="4"/>
  <c r="T118" i="4"/>
  <c r="T129" i="4"/>
  <c r="T152" i="4"/>
  <c r="T158" i="4"/>
  <c r="T120" i="4"/>
  <c r="T17" i="4"/>
  <c r="T59" i="4"/>
  <c r="T151" i="4"/>
  <c r="T19" i="4"/>
  <c r="T13" i="4"/>
  <c r="T31" i="4"/>
  <c r="T43" i="4"/>
  <c r="T60" i="4"/>
  <c r="T83" i="4"/>
  <c r="T135" i="4"/>
  <c r="T20" i="4"/>
  <c r="T32" i="4"/>
  <c r="T55" i="4"/>
  <c r="T61" i="4"/>
  <c r="T72" i="4"/>
  <c r="T95" i="4"/>
  <c r="T101" i="4"/>
  <c r="T147" i="4"/>
  <c r="T16" i="4"/>
  <c r="T40" i="4"/>
  <c r="T103" i="4"/>
  <c r="T138" i="4"/>
  <c r="T8" i="4"/>
  <c r="T90" i="4"/>
  <c r="T124" i="4"/>
  <c r="T21" i="4"/>
  <c r="T44" i="4"/>
  <c r="T67" i="4"/>
  <c r="T84" i="4"/>
  <c r="T107" i="4"/>
  <c r="T119" i="4"/>
  <c r="T4" i="4"/>
  <c r="T111" i="4"/>
  <c r="T3" i="4"/>
  <c r="T29" i="4"/>
  <c r="T63" i="4"/>
  <c r="T132" i="4"/>
  <c r="T27" i="4"/>
  <c r="T50" i="4"/>
  <c r="T130" i="4"/>
  <c r="T141" i="4"/>
  <c r="T15" i="4"/>
  <c r="T33" i="4"/>
  <c r="T73" i="4"/>
  <c r="T159" i="4"/>
  <c r="T9" i="4"/>
  <c r="T62" i="4"/>
  <c r="T102" i="4"/>
  <c r="T113" i="4"/>
  <c r="T136" i="4"/>
  <c r="T142" i="4"/>
  <c r="T153" i="4"/>
  <c r="T39" i="4"/>
  <c r="T45" i="4"/>
  <c r="T56" i="4"/>
  <c r="T79" i="4"/>
  <c r="T85" i="4"/>
  <c r="T96" i="4"/>
  <c r="T131" i="4"/>
  <c r="T22" i="4"/>
  <c r="T34" i="4"/>
  <c r="T74" i="4"/>
  <c r="T114" i="4"/>
  <c r="T125" i="4"/>
  <c r="T148" i="4"/>
  <c r="T154" i="4"/>
  <c r="T160" i="4"/>
  <c r="T10" i="4"/>
  <c r="T28" i="4"/>
  <c r="T51" i="4"/>
  <c r="T57" i="4"/>
  <c r="T68" i="4"/>
  <c r="T91" i="4"/>
  <c r="T97" i="4"/>
  <c r="T108" i="4"/>
  <c r="T143" i="4"/>
  <c r="T115" i="4"/>
  <c r="T86" i="4"/>
  <c r="T109" i="4"/>
  <c r="T58" i="4"/>
  <c r="T149" i="4"/>
  <c r="T35" i="4"/>
  <c r="T52" i="4"/>
  <c r="T75" i="4"/>
  <c r="T127" i="4"/>
  <c r="T70" i="4"/>
  <c r="T110" i="4"/>
  <c r="T121" i="4"/>
  <c r="T144" i="4"/>
  <c r="T150" i="4"/>
  <c r="T18" i="4"/>
  <c r="T47" i="4"/>
  <c r="T53" i="4"/>
  <c r="T64" i="4"/>
  <c r="T87" i="4"/>
  <c r="T93" i="4"/>
  <c r="T104" i="4"/>
  <c r="T139" i="4"/>
  <c r="T162" i="4"/>
  <c r="T137" i="4"/>
  <c r="T155" i="4"/>
  <c r="T11" i="4"/>
  <c r="T41" i="4"/>
  <c r="T81" i="4"/>
  <c r="T92" i="4"/>
  <c r="T161" i="4"/>
  <c r="T5" i="4"/>
  <c r="T30" i="4"/>
  <c r="T6" i="4"/>
  <c r="T24" i="4"/>
  <c r="T42" i="4"/>
  <c r="T82" i="4"/>
  <c r="T116" i="4"/>
  <c r="T122" i="4"/>
  <c r="T133" i="4"/>
  <c r="T156" i="4"/>
</calcChain>
</file>

<file path=xl/sharedStrings.xml><?xml version="1.0" encoding="utf-8"?>
<sst xmlns="http://schemas.openxmlformats.org/spreadsheetml/2006/main" count="3927" uniqueCount="184">
  <si>
    <t>SSP1</t>
  </si>
  <si>
    <t>SSP4</t>
  </si>
  <si>
    <t>SSP5</t>
  </si>
  <si>
    <t>Biochar Carbon Sequestration</t>
  </si>
  <si>
    <t>SSP</t>
  </si>
  <si>
    <t>technology</t>
  </si>
  <si>
    <t>beef</t>
  </si>
  <si>
    <t>biochar</t>
  </si>
  <si>
    <t>dairy</t>
  </si>
  <si>
    <t>goat</t>
  </si>
  <si>
    <t>pork</t>
  </si>
  <si>
    <t>poultry</t>
  </si>
  <si>
    <t>NaN</t>
  </si>
  <si>
    <t>SSP1 Total</t>
  </si>
  <si>
    <t>Biochar Carbon Avoidance</t>
  </si>
  <si>
    <t>flat</t>
  </si>
  <si>
    <t>difference</t>
  </si>
  <si>
    <t>between</t>
  </si>
  <si>
    <t>C</t>
  </si>
  <si>
    <t>prices</t>
  </si>
  <si>
    <t>in</t>
  </si>
  <si>
    <t>year</t>
  </si>
  <si>
    <t>2040_conv</t>
  </si>
  <si>
    <t>Units</t>
  </si>
  <si>
    <t>USD$2024/t</t>
  </si>
  <si>
    <t>percent</t>
  </si>
  <si>
    <t>%</t>
  </si>
  <si>
    <t>2045_conv</t>
  </si>
  <si>
    <t>2050_conv</t>
  </si>
  <si>
    <t>2055_conv</t>
  </si>
  <si>
    <t>2060_conv</t>
  </si>
  <si>
    <t>Absolute and percentage change between C prices in pyrolysis and reference scenario</t>
  </si>
  <si>
    <t>Land management types by percentage</t>
  </si>
  <si>
    <t>Biochar Application:&lt;br&gt;1.9632e+06 km&lt;sup&gt;2&lt;/sup&gt;</t>
  </si>
  <si>
    <t xml:space="preserve"> Argentina </t>
  </si>
  <si>
    <t xml:space="preserve"> Australia</t>
  </si>
  <si>
    <t xml:space="preserve"> Brazil </t>
  </si>
  <si>
    <t xml:space="preserve"> Canada </t>
  </si>
  <si>
    <t xml:space="preserve"> Central America and Caribbean </t>
  </si>
  <si>
    <t xml:space="preserve"> Central Asia </t>
  </si>
  <si>
    <t xml:space="preserve"> China </t>
  </si>
  <si>
    <t xml:space="preserve"> Colombia </t>
  </si>
  <si>
    <t xml:space="preserve"> Eastern Africa </t>
  </si>
  <si>
    <t xml:space="preserve"> Eastern Europe </t>
  </si>
  <si>
    <t xml:space="preserve"> European Free Trade Association </t>
  </si>
  <si>
    <t xml:space="preserve"> India </t>
  </si>
  <si>
    <t xml:space="preserve"> Indonesia </t>
  </si>
  <si>
    <t xml:space="preserve"> Japan </t>
  </si>
  <si>
    <t xml:space="preserve"> Mexico </t>
  </si>
  <si>
    <t xml:space="preserve"> Middle East </t>
  </si>
  <si>
    <t xml:space="preserve"> Northeastern EU </t>
  </si>
  <si>
    <t xml:space="preserve"> Northern Africa </t>
  </si>
  <si>
    <t xml:space="preserve"> Northern South America </t>
  </si>
  <si>
    <t xml:space="preserve"> Other Europe </t>
  </si>
  <si>
    <t xml:space="preserve"> Pakistan </t>
  </si>
  <si>
    <t xml:space="preserve"> Russia </t>
  </si>
  <si>
    <t xml:space="preserve"> South Africa </t>
  </si>
  <si>
    <t xml:space="preserve"> South Asia </t>
  </si>
  <si>
    <t xml:space="preserve"> South Korea </t>
  </si>
  <si>
    <t xml:space="preserve"> Southeast Asia </t>
  </si>
  <si>
    <t xml:space="preserve"> Southern Africa </t>
  </si>
  <si>
    <t xml:space="preserve"> Southern South America </t>
  </si>
  <si>
    <t xml:space="preserve"> Taiwan </t>
  </si>
  <si>
    <t xml:space="preserve"> USA </t>
  </si>
  <si>
    <t xml:space="preserve"> Western Africa </t>
  </si>
  <si>
    <t xml:space="preserve"> Western EU </t>
  </si>
  <si>
    <t>High Intensity:&lt;br&gt;8.8268e+06 km&lt;sup&gt;2&lt;/sup&gt;</t>
  </si>
  <si>
    <t>Low Intensity:&lt;br&gt;2.905e+06 km&lt;sup&gt;2&lt;/sup&gt;</t>
  </si>
  <si>
    <t>Unmanaged</t>
  </si>
  <si>
    <t>Management</t>
  </si>
  <si>
    <t>Country</t>
  </si>
  <si>
    <t>Value</t>
  </si>
  <si>
    <t>Unit</t>
  </si>
  <si>
    <t>Non-Staples</t>
  </si>
  <si>
    <t>Staples</t>
  </si>
  <si>
    <t>USD$/Mcal/day</t>
  </si>
  <si>
    <t>Change in food prices</t>
  </si>
  <si>
    <t>Food Sector Carbon Emissions in 2050</t>
  </si>
  <si>
    <t>CO2-Ceq</t>
  </si>
  <si>
    <t xml:space="preserve">GWP of methane: </t>
  </si>
  <si>
    <t>[Almaraz et al., 2023]</t>
  </si>
  <si>
    <t>Food system emissions in 2050 (Gt CO2-eq)</t>
  </si>
  <si>
    <t>Food system emissions in 2050 (Mt C)</t>
  </si>
  <si>
    <t>Percentage reduction</t>
  </si>
  <si>
    <t>fuel</t>
  </si>
  <si>
    <t>oil</t>
  </si>
  <si>
    <t>EJ</t>
  </si>
  <si>
    <t>coal</t>
  </si>
  <si>
    <t>biomass</t>
  </si>
  <si>
    <t>nuclear</t>
  </si>
  <si>
    <t>hydro</t>
  </si>
  <si>
    <t>wind</t>
  </si>
  <si>
    <t>solar</t>
  </si>
  <si>
    <t>geothermal</t>
  </si>
  <si>
    <t>traditional biomass</t>
  </si>
  <si>
    <t>natural gas</t>
  </si>
  <si>
    <t>Energy sector changes</t>
  </si>
  <si>
    <t>Methane C avoidance (Mt C)</t>
  </si>
  <si>
    <t>Carbon Sequestration (Mt C)</t>
  </si>
  <si>
    <t>Total (Mt C)</t>
  </si>
  <si>
    <t>Biochar Supply</t>
  </si>
  <si>
    <t>Mt</t>
  </si>
  <si>
    <t>Biochar Methane CO2-eq</t>
  </si>
  <si>
    <t>Biochar Sequestration CO2-eq</t>
  </si>
  <si>
    <t>Biochar total CO2-eq</t>
  </si>
  <si>
    <t>LandLeaf</t>
  </si>
  <si>
    <t>Animal</t>
  </si>
  <si>
    <t>Feed</t>
  </si>
  <si>
    <t>thousand</t>
  </si>
  <si>
    <t>km$^2$</t>
  </si>
  <si>
    <t>Biomass</t>
  </si>
  <si>
    <t>for</t>
  </si>
  <si>
    <t>Energy</t>
  </si>
  <si>
    <t>Crops</t>
  </si>
  <si>
    <t>Forest</t>
  </si>
  <si>
    <t>Grasslands</t>
  </si>
  <si>
    <t>Other</t>
  </si>
  <si>
    <t>Arable</t>
  </si>
  <si>
    <t>Land</t>
  </si>
  <si>
    <t>Pasture</t>
  </si>
  <si>
    <t>Rock</t>
  </si>
  <si>
    <t>and</t>
  </si>
  <si>
    <t>Desert</t>
  </si>
  <si>
    <t>Shrubland</t>
  </si>
  <si>
    <t>Tundra</t>
  </si>
  <si>
    <t>Urban</t>
  </si>
  <si>
    <t>Land for Food</t>
  </si>
  <si>
    <t>Total Costs</t>
  </si>
  <si>
    <t>Unit Costs</t>
  </si>
  <si>
    <t>Feedstock Costs</t>
  </si>
  <si>
    <t>Extra Costs</t>
  </si>
  <si>
    <t>GCAM</t>
  </si>
  <si>
    <t>USA</t>
  </si>
  <si>
    <t>beef_biochar</t>
  </si>
  <si>
    <t>1975$/kg</t>
  </si>
  <si>
    <t>dairy_biochar</t>
  </si>
  <si>
    <t>goat_biochar</t>
  </si>
  <si>
    <t>pork_biochar</t>
  </si>
  <si>
    <t>poultry_biochar</t>
  </si>
  <si>
    <t>Africa_Eastern</t>
  </si>
  <si>
    <t>Africa_Northern</t>
  </si>
  <si>
    <t>Africa_Southern</t>
  </si>
  <si>
    <t>Africa_Western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</si>
  <si>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</si>
  <si>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</si>
  <si>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</si>
  <si>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</si>
  <si>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</si>
  <si>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</si>
  <si>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</si>
  <si>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</si>
  <si>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</si>
  <si>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</si>
  <si>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</si>
  <si>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</si>
  <si>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</si>
  <si>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</si>
  <si>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</si>
  <si>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</si>
  <si>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</si>
  <si>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</si>
  <si>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</si>
  <si>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</si>
  <si>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</si>
  <si>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</si>
  <si>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</si>
  <si>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</si>
  <si>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</si>
  <si>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Argentina</t>
  </si>
  <si>
    <t>Colombia</t>
  </si>
  <si>
    <t>Biochar Prices</t>
  </si>
  <si>
    <t>product</t>
  </si>
  <si>
    <t>beef manure</t>
  </si>
  <si>
    <t>dairy manure</t>
  </si>
  <si>
    <t>goat manure</t>
  </si>
  <si>
    <t>pork manure</t>
  </si>
  <si>
    <t>poultry manure</t>
  </si>
  <si>
    <t>USD 2024/ton biochar</t>
  </si>
  <si>
    <t>Carbon Prices</t>
  </si>
  <si>
    <t>1990$/tC</t>
  </si>
  <si>
    <t>2024$/t C</t>
  </si>
  <si>
    <t>t C seq/t biochar</t>
  </si>
  <si>
    <t>carbon credit/t biochar</t>
  </si>
  <si>
    <t>carbon corrected USD 2024/ton biochar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</si>
</sst>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difference between costs of production and actual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difference between costs of production and actual price</a:t>
          </a:r>
        </a:p>
      </cx:txPr>
    </cx:title>
    <cx:plotArea>
      <cx:plotAreaRegion>
        <cx:series layoutId="clusteredColumn" uniqueId="{802CF5A7-82C3-483B-B92B-95001A3CB2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difference between costs of production and actual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difference between costs of production and actual price</a:t>
          </a:r>
        </a:p>
      </cx:txPr>
    </cx:title>
    <cx:plotArea>
      <cx:plotAreaRegion>
        <cx:series layoutId="clusteredColumn" uniqueId="{802CF5A7-82C3-483B-B92B-95001A3CB2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280987</xdr:colOff>
      <xdr:row>125</xdr:row>
      <xdr:rowOff>128587</xdr:rowOff>
    </xdr:from>
    <xdr:to>
      <xdr:col>29</xdr:col>
      <xdr:colOff>585787</xdr:colOff>
      <xdr:row>148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DED52A-E698-42E2-EA1F-4DBFF6E45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2187" y="23941087"/>
              <a:ext cx="4572000" cy="4414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280987</xdr:colOff>
      <xdr:row>125</xdr:row>
      <xdr:rowOff>128587</xdr:rowOff>
    </xdr:from>
    <xdr:to>
      <xdr:col>29</xdr:col>
      <xdr:colOff>585787</xdr:colOff>
      <xdr:row>148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12DCBF-AD6A-4E75-86B4-79587B5B2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2187" y="23941087"/>
              <a:ext cx="4572000" cy="4414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2F0F-B8AA-4DA1-8F6F-DAD668A995C1}">
  <dimension ref="A1:AH130"/>
  <sheetViews>
    <sheetView topLeftCell="C1" workbookViewId="0">
      <selection activeCell="AC25" sqref="AC25"/>
    </sheetView>
  </sheetViews>
  <sheetFormatPr defaultRowHeight="15" x14ac:dyDescent="0.25"/>
  <sheetData>
    <row r="1" spans="1:34" x14ac:dyDescent="0.25">
      <c r="A1" t="s">
        <v>3</v>
      </c>
      <c r="G1" t="s">
        <v>14</v>
      </c>
      <c r="M1" t="s">
        <v>31</v>
      </c>
      <c r="W1" t="s">
        <v>32</v>
      </c>
      <c r="AB1" t="s">
        <v>76</v>
      </c>
      <c r="AC1">
        <v>2050</v>
      </c>
      <c r="AD1" t="s">
        <v>4</v>
      </c>
      <c r="AE1" t="s">
        <v>23</v>
      </c>
    </row>
    <row r="2" spans="1:34" x14ac:dyDescent="0.25">
      <c r="B2">
        <v>2050</v>
      </c>
      <c r="C2" t="s">
        <v>4</v>
      </c>
      <c r="D2" t="s">
        <v>5</v>
      </c>
      <c r="H2">
        <v>2050</v>
      </c>
      <c r="I2" t="s">
        <v>4</v>
      </c>
      <c r="J2" t="s">
        <v>5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>
        <v>2040</v>
      </c>
      <c r="W2" t="s">
        <v>69</v>
      </c>
      <c r="X2" t="s">
        <v>70</v>
      </c>
      <c r="Y2" t="s">
        <v>71</v>
      </c>
      <c r="Z2" t="s">
        <v>72</v>
      </c>
      <c r="AB2" t="s">
        <v>73</v>
      </c>
      <c r="AC2">
        <v>3.4622E-2</v>
      </c>
      <c r="AD2" t="s">
        <v>0</v>
      </c>
      <c r="AE2" t="s">
        <v>75</v>
      </c>
    </row>
    <row r="3" spans="1:34" x14ac:dyDescent="0.25">
      <c r="A3">
        <v>26</v>
      </c>
      <c r="B3">
        <v>28.627713</v>
      </c>
      <c r="C3" t="s">
        <v>0</v>
      </c>
      <c r="D3" t="s">
        <v>6</v>
      </c>
      <c r="E3" t="s">
        <v>7</v>
      </c>
      <c r="G3">
        <v>68626</v>
      </c>
      <c r="H3">
        <v>10.944405</v>
      </c>
      <c r="I3" t="s">
        <v>0</v>
      </c>
      <c r="J3" t="s">
        <v>6</v>
      </c>
      <c r="K3" t="s">
        <v>7</v>
      </c>
      <c r="N3" t="s">
        <v>22</v>
      </c>
      <c r="O3" t="s">
        <v>4</v>
      </c>
      <c r="P3" t="s">
        <v>23</v>
      </c>
      <c r="W3" t="s">
        <v>33</v>
      </c>
      <c r="X3" t="s">
        <v>62</v>
      </c>
      <c r="Y3">
        <v>38.095238095238003</v>
      </c>
      <c r="Z3" t="s">
        <v>26</v>
      </c>
      <c r="AB3" t="s">
        <v>74</v>
      </c>
      <c r="AC3">
        <v>-2.542E-3</v>
      </c>
      <c r="AD3" t="s">
        <v>0</v>
      </c>
      <c r="AE3" t="s">
        <v>75</v>
      </c>
    </row>
    <row r="4" spans="1:34" x14ac:dyDescent="0.25">
      <c r="A4">
        <v>27</v>
      </c>
      <c r="B4">
        <v>54.945093</v>
      </c>
      <c r="C4" t="s">
        <v>0</v>
      </c>
      <c r="D4" t="s">
        <v>8</v>
      </c>
      <c r="E4" t="s">
        <v>7</v>
      </c>
      <c r="G4">
        <v>68627</v>
      </c>
      <c r="H4">
        <v>12.499565</v>
      </c>
      <c r="I4" t="s">
        <v>1</v>
      </c>
      <c r="J4" t="s">
        <v>6</v>
      </c>
      <c r="K4" t="s">
        <v>7</v>
      </c>
      <c r="M4">
        <v>0</v>
      </c>
      <c r="N4">
        <v>-206.39696000000001</v>
      </c>
      <c r="O4" t="s">
        <v>0</v>
      </c>
      <c r="P4" t="s">
        <v>24</v>
      </c>
      <c r="Q4" t="s">
        <v>18</v>
      </c>
      <c r="W4" t="s">
        <v>33</v>
      </c>
      <c r="X4" t="s">
        <v>41</v>
      </c>
      <c r="Y4">
        <v>28.318584070796401</v>
      </c>
      <c r="Z4" t="s">
        <v>26</v>
      </c>
      <c r="AB4" t="s">
        <v>73</v>
      </c>
      <c r="AC4">
        <v>13.283339</v>
      </c>
      <c r="AD4" t="s">
        <v>0</v>
      </c>
      <c r="AE4" t="s">
        <v>26</v>
      </c>
    </row>
    <row r="5" spans="1:34" x14ac:dyDescent="0.25">
      <c r="A5">
        <v>28</v>
      </c>
      <c r="B5">
        <v>9.0188400000000009</v>
      </c>
      <c r="C5" t="s">
        <v>0</v>
      </c>
      <c r="D5" t="s">
        <v>9</v>
      </c>
      <c r="E5" t="s">
        <v>7</v>
      </c>
      <c r="G5">
        <v>68628</v>
      </c>
      <c r="H5" t="s">
        <v>12</v>
      </c>
      <c r="I5" t="s">
        <v>2</v>
      </c>
      <c r="J5" t="s">
        <v>6</v>
      </c>
      <c r="K5" t="s">
        <v>7</v>
      </c>
      <c r="M5">
        <v>32</v>
      </c>
      <c r="N5" t="s">
        <v>12</v>
      </c>
      <c r="O5" t="s">
        <v>1</v>
      </c>
      <c r="P5" t="s">
        <v>24</v>
      </c>
      <c r="Q5" t="s">
        <v>18</v>
      </c>
      <c r="W5" t="s">
        <v>33</v>
      </c>
      <c r="X5" t="s">
        <v>58</v>
      </c>
      <c r="Y5">
        <v>28.099173553719002</v>
      </c>
      <c r="Z5" t="s">
        <v>26</v>
      </c>
      <c r="AB5" t="s">
        <v>74</v>
      </c>
      <c r="AC5">
        <v>-2.7608220000000001</v>
      </c>
      <c r="AD5" t="s">
        <v>0</v>
      </c>
      <c r="AE5" t="s">
        <v>26</v>
      </c>
    </row>
    <row r="6" spans="1:34" x14ac:dyDescent="0.25">
      <c r="A6">
        <v>29</v>
      </c>
      <c r="B6">
        <v>5.9223330000000001</v>
      </c>
      <c r="C6" t="s">
        <v>0</v>
      </c>
      <c r="D6" t="s">
        <v>10</v>
      </c>
      <c r="E6" t="s">
        <v>7</v>
      </c>
      <c r="G6">
        <v>73782</v>
      </c>
      <c r="H6">
        <v>21.005554</v>
      </c>
      <c r="I6" t="s">
        <v>0</v>
      </c>
      <c r="J6" t="s">
        <v>8</v>
      </c>
      <c r="K6" t="s">
        <v>7</v>
      </c>
      <c r="M6">
        <v>64</v>
      </c>
      <c r="N6" t="s">
        <v>12</v>
      </c>
      <c r="O6" t="s">
        <v>2</v>
      </c>
      <c r="P6" t="s">
        <v>24</v>
      </c>
      <c r="Q6" t="s">
        <v>18</v>
      </c>
      <c r="W6" t="s">
        <v>33</v>
      </c>
      <c r="X6" t="s">
        <v>56</v>
      </c>
      <c r="Y6">
        <v>27.2171253822629</v>
      </c>
      <c r="Z6" t="s">
        <v>26</v>
      </c>
    </row>
    <row r="7" spans="1:34" x14ac:dyDescent="0.25">
      <c r="A7">
        <v>30</v>
      </c>
      <c r="B7">
        <v>44.353811</v>
      </c>
      <c r="C7" t="s">
        <v>0</v>
      </c>
      <c r="D7" t="s">
        <v>11</v>
      </c>
      <c r="E7" t="s">
        <v>7</v>
      </c>
      <c r="G7">
        <v>73783</v>
      </c>
      <c r="H7">
        <v>25.354649999999999</v>
      </c>
      <c r="I7" t="s">
        <v>1</v>
      </c>
      <c r="J7" t="s">
        <v>8</v>
      </c>
      <c r="K7" t="s">
        <v>7</v>
      </c>
      <c r="M7" t="s">
        <v>25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>
        <v>2040</v>
      </c>
      <c r="W7" t="s">
        <v>33</v>
      </c>
      <c r="X7" t="s">
        <v>54</v>
      </c>
      <c r="Y7">
        <v>27.009936766034301</v>
      </c>
      <c r="Z7" t="s">
        <v>26</v>
      </c>
    </row>
    <row r="8" spans="1:34" x14ac:dyDescent="0.25">
      <c r="A8">
        <v>339</v>
      </c>
      <c r="B8">
        <v>32.695633999999998</v>
      </c>
      <c r="C8" t="s">
        <v>1</v>
      </c>
      <c r="D8" t="s">
        <v>6</v>
      </c>
      <c r="E8" t="s">
        <v>7</v>
      </c>
      <c r="G8">
        <v>73784</v>
      </c>
      <c r="H8" t="s">
        <v>12</v>
      </c>
      <c r="I8" t="s">
        <v>2</v>
      </c>
      <c r="J8" t="s">
        <v>8</v>
      </c>
      <c r="K8" t="s">
        <v>7</v>
      </c>
      <c r="N8" t="s">
        <v>22</v>
      </c>
      <c r="O8" t="s">
        <v>4</v>
      </c>
      <c r="P8" t="s">
        <v>23</v>
      </c>
      <c r="W8" t="s">
        <v>33</v>
      </c>
      <c r="X8" t="s">
        <v>45</v>
      </c>
      <c r="Y8">
        <v>26.190318521952101</v>
      </c>
      <c r="Z8" t="s">
        <v>26</v>
      </c>
      <c r="AC8">
        <v>2050</v>
      </c>
      <c r="AD8" t="s">
        <v>105</v>
      </c>
      <c r="AE8" t="s">
        <v>23</v>
      </c>
    </row>
    <row r="9" spans="1:34" x14ac:dyDescent="0.25">
      <c r="A9">
        <v>340</v>
      </c>
      <c r="B9">
        <v>66.321314999999998</v>
      </c>
      <c r="C9" t="s">
        <v>1</v>
      </c>
      <c r="D9" t="s">
        <v>8</v>
      </c>
      <c r="E9" t="s">
        <v>7</v>
      </c>
      <c r="G9">
        <v>73815</v>
      </c>
      <c r="H9">
        <v>2.7245759999999999</v>
      </c>
      <c r="I9" t="s">
        <v>0</v>
      </c>
      <c r="J9" t="s">
        <v>9</v>
      </c>
      <c r="K9" t="s">
        <v>7</v>
      </c>
      <c r="M9">
        <v>0</v>
      </c>
      <c r="N9">
        <v>-66.191907999999998</v>
      </c>
      <c r="O9" t="s">
        <v>0</v>
      </c>
      <c r="P9" t="s">
        <v>26</v>
      </c>
      <c r="W9" t="s">
        <v>33</v>
      </c>
      <c r="X9" t="s">
        <v>36</v>
      </c>
      <c r="Y9">
        <v>21.695796619962401</v>
      </c>
      <c r="Z9" t="s">
        <v>26</v>
      </c>
      <c r="AB9">
        <v>0</v>
      </c>
      <c r="AC9">
        <v>-42.537666999999999</v>
      </c>
      <c r="AD9" t="s">
        <v>106</v>
      </c>
      <c r="AE9" t="s">
        <v>107</v>
      </c>
      <c r="AF9" t="s">
        <v>108</v>
      </c>
      <c r="AG9" t="s">
        <v>109</v>
      </c>
    </row>
    <row r="10" spans="1:34" x14ac:dyDescent="0.25">
      <c r="A10">
        <v>341</v>
      </c>
      <c r="B10">
        <v>11.968062</v>
      </c>
      <c r="C10" t="s">
        <v>1</v>
      </c>
      <c r="D10" t="s">
        <v>9</v>
      </c>
      <c r="E10" t="s">
        <v>7</v>
      </c>
      <c r="G10">
        <v>73816</v>
      </c>
      <c r="H10">
        <v>3.6155249999999999</v>
      </c>
      <c r="I10" t="s">
        <v>1</v>
      </c>
      <c r="J10" t="s">
        <v>9</v>
      </c>
      <c r="K10" t="s">
        <v>7</v>
      </c>
      <c r="M10">
        <v>32</v>
      </c>
      <c r="N10" t="s">
        <v>12</v>
      </c>
      <c r="O10" t="s">
        <v>1</v>
      </c>
      <c r="P10" t="s">
        <v>26</v>
      </c>
      <c r="W10" t="s">
        <v>33</v>
      </c>
      <c r="X10" t="s">
        <v>65</v>
      </c>
      <c r="Y10">
        <v>20.655361468825699</v>
      </c>
      <c r="Z10" t="s">
        <v>26</v>
      </c>
      <c r="AB10">
        <v>1</v>
      </c>
      <c r="AC10">
        <v>52.946877999999998</v>
      </c>
      <c r="AD10" t="s">
        <v>110</v>
      </c>
      <c r="AE10" t="s">
        <v>111</v>
      </c>
      <c r="AF10" t="s">
        <v>112</v>
      </c>
      <c r="AG10" t="s">
        <v>108</v>
      </c>
      <c r="AH10" t="s">
        <v>109</v>
      </c>
    </row>
    <row r="11" spans="1:34" x14ac:dyDescent="0.25">
      <c r="A11">
        <v>342</v>
      </c>
      <c r="B11">
        <v>6.3796679999999997</v>
      </c>
      <c r="C11" t="s">
        <v>1</v>
      </c>
      <c r="D11" t="s">
        <v>10</v>
      </c>
      <c r="E11" t="s">
        <v>7</v>
      </c>
      <c r="G11">
        <v>73817</v>
      </c>
      <c r="H11" t="s">
        <v>12</v>
      </c>
      <c r="I11" t="s">
        <v>2</v>
      </c>
      <c r="J11" t="s">
        <v>9</v>
      </c>
      <c r="K11" t="s">
        <v>7</v>
      </c>
      <c r="M11">
        <v>64</v>
      </c>
      <c r="N11" t="s">
        <v>12</v>
      </c>
      <c r="O11" t="s">
        <v>2</v>
      </c>
      <c r="P11" t="s">
        <v>26</v>
      </c>
      <c r="W11" t="s">
        <v>33</v>
      </c>
      <c r="X11" t="s">
        <v>40</v>
      </c>
      <c r="Y11">
        <v>19.827726312367901</v>
      </c>
      <c r="Z11" t="s">
        <v>26</v>
      </c>
      <c r="AB11">
        <v>2</v>
      </c>
      <c r="AC11">
        <v>-80.947716</v>
      </c>
      <c r="AD11" t="s">
        <v>113</v>
      </c>
      <c r="AE11" t="s">
        <v>108</v>
      </c>
      <c r="AF11" t="s">
        <v>109</v>
      </c>
    </row>
    <row r="12" spans="1:34" x14ac:dyDescent="0.25">
      <c r="A12">
        <v>343</v>
      </c>
      <c r="B12">
        <v>52.992029000000002</v>
      </c>
      <c r="C12" t="s">
        <v>1</v>
      </c>
      <c r="D12" t="s">
        <v>11</v>
      </c>
      <c r="E12" t="s">
        <v>7</v>
      </c>
      <c r="G12">
        <v>73833</v>
      </c>
      <c r="H12">
        <v>5.0609010000000003</v>
      </c>
      <c r="I12" t="s">
        <v>0</v>
      </c>
      <c r="J12" t="s">
        <v>10</v>
      </c>
      <c r="K12" t="s">
        <v>7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>
        <v>2045</v>
      </c>
      <c r="W12" t="s">
        <v>33</v>
      </c>
      <c r="X12" t="s">
        <v>63</v>
      </c>
      <c r="Y12">
        <v>19.131406228180399</v>
      </c>
      <c r="Z12" t="s">
        <v>26</v>
      </c>
      <c r="AB12">
        <v>3</v>
      </c>
      <c r="AC12">
        <v>444.701007</v>
      </c>
      <c r="AD12" t="s">
        <v>114</v>
      </c>
      <c r="AE12" t="s">
        <v>108</v>
      </c>
      <c r="AF12" t="s">
        <v>109</v>
      </c>
    </row>
    <row r="13" spans="1:34" x14ac:dyDescent="0.25">
      <c r="A13">
        <v>652</v>
      </c>
      <c r="B13" t="s">
        <v>12</v>
      </c>
      <c r="C13" t="s">
        <v>2</v>
      </c>
      <c r="D13" t="s">
        <v>6</v>
      </c>
      <c r="E13" t="s">
        <v>7</v>
      </c>
      <c r="G13">
        <v>73834</v>
      </c>
      <c r="H13">
        <v>5.4517100000000003</v>
      </c>
      <c r="I13" t="s">
        <v>1</v>
      </c>
      <c r="J13" t="s">
        <v>10</v>
      </c>
      <c r="K13" t="s">
        <v>7</v>
      </c>
      <c r="N13" t="s">
        <v>27</v>
      </c>
      <c r="O13" t="s">
        <v>4</v>
      </c>
      <c r="P13" t="s">
        <v>23</v>
      </c>
      <c r="W13" t="s">
        <v>33</v>
      </c>
      <c r="X13" t="s">
        <v>51</v>
      </c>
      <c r="Y13">
        <v>16.692913385826699</v>
      </c>
      <c r="Z13" t="s">
        <v>26</v>
      </c>
      <c r="AB13">
        <v>4</v>
      </c>
      <c r="AC13">
        <v>92.432309000000004</v>
      </c>
      <c r="AD13" t="s">
        <v>115</v>
      </c>
      <c r="AE13" t="s">
        <v>108</v>
      </c>
      <c r="AF13" t="s">
        <v>109</v>
      </c>
    </row>
    <row r="14" spans="1:34" x14ac:dyDescent="0.25">
      <c r="A14">
        <v>653</v>
      </c>
      <c r="B14" t="s">
        <v>12</v>
      </c>
      <c r="C14" t="s">
        <v>2</v>
      </c>
      <c r="D14" t="s">
        <v>8</v>
      </c>
      <c r="E14" t="s">
        <v>7</v>
      </c>
      <c r="G14">
        <v>73835</v>
      </c>
      <c r="H14" t="s">
        <v>12</v>
      </c>
      <c r="I14" t="s">
        <v>2</v>
      </c>
      <c r="J14" t="s">
        <v>10</v>
      </c>
      <c r="K14" t="s">
        <v>7</v>
      </c>
      <c r="M14">
        <v>0</v>
      </c>
      <c r="N14">
        <v>-239.27266</v>
      </c>
      <c r="O14" t="s">
        <v>0</v>
      </c>
      <c r="P14" t="s">
        <v>24</v>
      </c>
      <c r="Q14" t="s">
        <v>18</v>
      </c>
      <c r="W14" t="s">
        <v>33</v>
      </c>
      <c r="X14" t="s">
        <v>48</v>
      </c>
      <c r="Y14">
        <v>16.2561576354679</v>
      </c>
      <c r="Z14" t="s">
        <v>26</v>
      </c>
      <c r="AB14">
        <v>5</v>
      </c>
      <c r="AC14">
        <v>-123.79096800000001</v>
      </c>
      <c r="AD14" t="s">
        <v>116</v>
      </c>
      <c r="AE14" t="s">
        <v>117</v>
      </c>
      <c r="AF14" t="s">
        <v>118</v>
      </c>
      <c r="AG14" t="s">
        <v>108</v>
      </c>
      <c r="AH14" t="s">
        <v>109</v>
      </c>
    </row>
    <row r="15" spans="1:34" x14ac:dyDescent="0.25">
      <c r="A15">
        <v>654</v>
      </c>
      <c r="B15" t="s">
        <v>12</v>
      </c>
      <c r="C15" t="s">
        <v>2</v>
      </c>
      <c r="D15" t="s">
        <v>9</v>
      </c>
      <c r="E15" t="s">
        <v>7</v>
      </c>
      <c r="G15">
        <v>73836</v>
      </c>
      <c r="H15">
        <v>15.574614</v>
      </c>
      <c r="I15" t="s">
        <v>0</v>
      </c>
      <c r="J15" t="s">
        <v>11</v>
      </c>
      <c r="K15" t="s">
        <v>7</v>
      </c>
      <c r="M15">
        <v>32</v>
      </c>
      <c r="N15">
        <v>-36.384700000000002</v>
      </c>
      <c r="O15" t="s">
        <v>1</v>
      </c>
      <c r="P15" t="s">
        <v>24</v>
      </c>
      <c r="Q15" t="s">
        <v>18</v>
      </c>
      <c r="W15" t="s">
        <v>33</v>
      </c>
      <c r="X15" t="s">
        <v>53</v>
      </c>
      <c r="Y15">
        <v>13.8802488335925</v>
      </c>
      <c r="Z15" t="s">
        <v>26</v>
      </c>
      <c r="AB15">
        <v>6</v>
      </c>
      <c r="AC15">
        <v>-322.43952899999999</v>
      </c>
      <c r="AD15" t="s">
        <v>119</v>
      </c>
      <c r="AE15" t="s">
        <v>108</v>
      </c>
      <c r="AF15" t="s">
        <v>109</v>
      </c>
    </row>
    <row r="16" spans="1:34" x14ac:dyDescent="0.25">
      <c r="A16">
        <v>655</v>
      </c>
      <c r="B16" t="s">
        <v>12</v>
      </c>
      <c r="C16" t="s">
        <v>2</v>
      </c>
      <c r="D16" t="s">
        <v>10</v>
      </c>
      <c r="E16" t="s">
        <v>7</v>
      </c>
      <c r="G16">
        <v>73837</v>
      </c>
      <c r="H16">
        <v>18.607903</v>
      </c>
      <c r="I16" t="s">
        <v>1</v>
      </c>
      <c r="J16" t="s">
        <v>11</v>
      </c>
      <c r="K16" t="s">
        <v>7</v>
      </c>
      <c r="M16">
        <v>64</v>
      </c>
      <c r="N16" t="s">
        <v>12</v>
      </c>
      <c r="O16" t="s">
        <v>2</v>
      </c>
      <c r="P16" t="s">
        <v>24</v>
      </c>
      <c r="Q16" t="s">
        <v>18</v>
      </c>
      <c r="W16" t="s">
        <v>33</v>
      </c>
      <c r="X16" t="s">
        <v>47</v>
      </c>
      <c r="Y16">
        <v>13.4816753926701</v>
      </c>
      <c r="Z16" t="s">
        <v>26</v>
      </c>
      <c r="AB16">
        <v>7</v>
      </c>
      <c r="AC16">
        <v>0</v>
      </c>
      <c r="AD16" t="s">
        <v>120</v>
      </c>
      <c r="AE16" t="s">
        <v>121</v>
      </c>
      <c r="AF16" t="s">
        <v>122</v>
      </c>
      <c r="AG16" t="s">
        <v>108</v>
      </c>
      <c r="AH16" t="s">
        <v>109</v>
      </c>
    </row>
    <row r="17" spans="1:32" x14ac:dyDescent="0.25">
      <c r="A17">
        <v>656</v>
      </c>
      <c r="B17" t="s">
        <v>12</v>
      </c>
      <c r="C17" t="s">
        <v>2</v>
      </c>
      <c r="D17" t="s">
        <v>11</v>
      </c>
      <c r="E17" t="s">
        <v>7</v>
      </c>
      <c r="G17">
        <v>73838</v>
      </c>
      <c r="H17" t="s">
        <v>12</v>
      </c>
      <c r="I17" t="s">
        <v>2</v>
      </c>
      <c r="J17" t="s">
        <v>11</v>
      </c>
      <c r="K17" t="s">
        <v>7</v>
      </c>
      <c r="M17" t="s">
        <v>25</v>
      </c>
      <c r="N17" t="s">
        <v>16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>
        <v>2045</v>
      </c>
      <c r="W17" t="s">
        <v>33</v>
      </c>
      <c r="X17" t="s">
        <v>57</v>
      </c>
      <c r="Y17">
        <v>13.4050179211469</v>
      </c>
      <c r="Z17" t="s">
        <v>26</v>
      </c>
      <c r="AB17">
        <v>8</v>
      </c>
      <c r="AC17">
        <v>-20.365371</v>
      </c>
      <c r="AD17" t="s">
        <v>123</v>
      </c>
      <c r="AE17" t="s">
        <v>108</v>
      </c>
      <c r="AF17" t="s">
        <v>109</v>
      </c>
    </row>
    <row r="18" spans="1:32" x14ac:dyDescent="0.25">
      <c r="A18" t="s">
        <v>13</v>
      </c>
      <c r="B18">
        <f>SUM(B3:B7)</f>
        <v>142.86778999999999</v>
      </c>
      <c r="G18" t="s">
        <v>13</v>
      </c>
      <c r="H18">
        <f>H3+H6+H9+H12+H15</f>
        <v>55.310050000000004</v>
      </c>
      <c r="N18" t="s">
        <v>27</v>
      </c>
      <c r="O18" t="s">
        <v>4</v>
      </c>
      <c r="P18" t="s">
        <v>23</v>
      </c>
      <c r="W18" t="s">
        <v>33</v>
      </c>
      <c r="X18" t="s">
        <v>50</v>
      </c>
      <c r="Y18">
        <v>13.243647234678599</v>
      </c>
      <c r="Z18" t="s">
        <v>26</v>
      </c>
      <c r="AB18">
        <v>9</v>
      </c>
      <c r="AC18">
        <v>0</v>
      </c>
      <c r="AD18" t="s">
        <v>124</v>
      </c>
      <c r="AE18" t="s">
        <v>108</v>
      </c>
      <c r="AF18" t="s">
        <v>109</v>
      </c>
    </row>
    <row r="19" spans="1:32" x14ac:dyDescent="0.25">
      <c r="M19">
        <v>0</v>
      </c>
      <c r="N19">
        <v>-66.192319999999995</v>
      </c>
      <c r="O19" t="s">
        <v>0</v>
      </c>
      <c r="P19" t="s">
        <v>26</v>
      </c>
      <c r="W19" t="s">
        <v>33</v>
      </c>
      <c r="X19" t="s">
        <v>43</v>
      </c>
      <c r="Y19">
        <v>11.673521037646299</v>
      </c>
      <c r="Z19" t="s">
        <v>26</v>
      </c>
      <c r="AB19">
        <v>10</v>
      </c>
      <c r="AC19">
        <v>0</v>
      </c>
      <c r="AD19" t="s">
        <v>125</v>
      </c>
      <c r="AE19" t="s">
        <v>108</v>
      </c>
      <c r="AF19" t="s">
        <v>109</v>
      </c>
    </row>
    <row r="20" spans="1:32" x14ac:dyDescent="0.25">
      <c r="M20">
        <v>32</v>
      </c>
      <c r="N20">
        <v>-4.029064</v>
      </c>
      <c r="O20" t="s">
        <v>1</v>
      </c>
      <c r="P20" t="s">
        <v>26</v>
      </c>
      <c r="W20" t="s">
        <v>33</v>
      </c>
      <c r="X20" t="s">
        <v>61</v>
      </c>
      <c r="Y20">
        <v>11.672095548316999</v>
      </c>
      <c r="Z20" t="s">
        <v>26</v>
      </c>
    </row>
    <row r="21" spans="1:32" x14ac:dyDescent="0.25">
      <c r="A21" t="s">
        <v>77</v>
      </c>
      <c r="G21" t="s">
        <v>96</v>
      </c>
      <c r="H21">
        <v>2050</v>
      </c>
      <c r="I21" t="s">
        <v>84</v>
      </c>
      <c r="J21" t="s">
        <v>23</v>
      </c>
      <c r="M21">
        <v>64</v>
      </c>
      <c r="N21" t="s">
        <v>12</v>
      </c>
      <c r="O21" t="s">
        <v>2</v>
      </c>
      <c r="P21" t="s">
        <v>26</v>
      </c>
      <c r="W21" t="s">
        <v>33</v>
      </c>
      <c r="X21" t="s">
        <v>34</v>
      </c>
      <c r="Y21">
        <v>10.6093712066035</v>
      </c>
      <c r="Z21" t="s">
        <v>26</v>
      </c>
    </row>
    <row r="22" spans="1:32" x14ac:dyDescent="0.25">
      <c r="A22" t="s">
        <v>79</v>
      </c>
      <c r="B22">
        <v>27.2</v>
      </c>
      <c r="G22">
        <v>0</v>
      </c>
      <c r="H22">
        <v>-5.4491880000000004</v>
      </c>
      <c r="I22" t="s">
        <v>85</v>
      </c>
      <c r="J22" t="s">
        <v>86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>
        <v>2050</v>
      </c>
      <c r="W22" t="s">
        <v>33</v>
      </c>
      <c r="X22" t="s">
        <v>38</v>
      </c>
      <c r="Y22">
        <v>10.5620155038759</v>
      </c>
      <c r="Z22" t="s">
        <v>26</v>
      </c>
      <c r="AB22" t="s">
        <v>126</v>
      </c>
      <c r="AC22">
        <f>AC9+AC11</f>
        <v>-123.485383</v>
      </c>
    </row>
    <row r="23" spans="1:32" x14ac:dyDescent="0.25">
      <c r="A23" t="s">
        <v>78</v>
      </c>
      <c r="B23">
        <f>12/44</f>
        <v>0.27272727272727271</v>
      </c>
      <c r="G23">
        <v>1</v>
      </c>
      <c r="H23">
        <v>-13.864243</v>
      </c>
      <c r="I23" t="s">
        <v>95</v>
      </c>
      <c r="J23" t="s">
        <v>86</v>
      </c>
      <c r="N23" t="s">
        <v>28</v>
      </c>
      <c r="O23" t="s">
        <v>4</v>
      </c>
      <c r="P23" t="s">
        <v>23</v>
      </c>
      <c r="W23" t="s">
        <v>33</v>
      </c>
      <c r="X23" t="s">
        <v>46</v>
      </c>
      <c r="Y23">
        <v>10.457705677867899</v>
      </c>
      <c r="Z23" t="s">
        <v>26</v>
      </c>
    </row>
    <row r="24" spans="1:32" x14ac:dyDescent="0.25">
      <c r="A24" t="s">
        <v>97</v>
      </c>
      <c r="B24">
        <f>H18*B22*B23</f>
        <v>410.30000727272721</v>
      </c>
      <c r="G24">
        <v>2</v>
      </c>
      <c r="H24">
        <v>-15.926671000000001</v>
      </c>
      <c r="I24" t="s">
        <v>87</v>
      </c>
      <c r="J24" t="s">
        <v>86</v>
      </c>
      <c r="M24">
        <v>0</v>
      </c>
      <c r="N24">
        <v>-277.38040000000001</v>
      </c>
      <c r="O24" t="s">
        <v>0</v>
      </c>
      <c r="P24" t="s">
        <v>24</v>
      </c>
      <c r="Q24" t="s">
        <v>18</v>
      </c>
      <c r="W24" t="s">
        <v>33</v>
      </c>
      <c r="X24" t="s">
        <v>59</v>
      </c>
      <c r="Y24">
        <v>10.2949283351708</v>
      </c>
      <c r="Z24" t="s">
        <v>26</v>
      </c>
    </row>
    <row r="25" spans="1:32" x14ac:dyDescent="0.25">
      <c r="A25" t="s">
        <v>98</v>
      </c>
      <c r="B25">
        <f>B18</f>
        <v>142.86778999999999</v>
      </c>
      <c r="G25">
        <v>3</v>
      </c>
      <c r="H25">
        <v>-5.265949</v>
      </c>
      <c r="I25" t="s">
        <v>88</v>
      </c>
      <c r="J25" t="s">
        <v>86</v>
      </c>
      <c r="M25">
        <v>32</v>
      </c>
      <c r="N25">
        <v>-42.180599999999998</v>
      </c>
      <c r="O25" t="s">
        <v>1</v>
      </c>
      <c r="P25" t="s">
        <v>24</v>
      </c>
      <c r="Q25" t="s">
        <v>18</v>
      </c>
      <c r="W25" t="s">
        <v>33</v>
      </c>
      <c r="X25" t="s">
        <v>35</v>
      </c>
      <c r="Y25">
        <v>10.182926829268199</v>
      </c>
      <c r="Z25" t="s">
        <v>26</v>
      </c>
    </row>
    <row r="26" spans="1:32" x14ac:dyDescent="0.25">
      <c r="A26" t="s">
        <v>99</v>
      </c>
      <c r="B26">
        <f>B24+B25</f>
        <v>553.16779727272717</v>
      </c>
      <c r="G26">
        <v>4</v>
      </c>
      <c r="H26">
        <v>5.1054760000000003</v>
      </c>
      <c r="I26" t="s">
        <v>89</v>
      </c>
      <c r="J26" t="s">
        <v>86</v>
      </c>
      <c r="M26">
        <v>64</v>
      </c>
      <c r="N26" t="s">
        <v>12</v>
      </c>
      <c r="O26" t="s">
        <v>2</v>
      </c>
      <c r="P26" t="s">
        <v>24</v>
      </c>
      <c r="Q26" t="s">
        <v>18</v>
      </c>
      <c r="W26" t="s">
        <v>33</v>
      </c>
      <c r="X26" t="s">
        <v>52</v>
      </c>
      <c r="Y26">
        <v>9.9150141643059495</v>
      </c>
      <c r="Z26" t="s">
        <v>26</v>
      </c>
    </row>
    <row r="27" spans="1:32" x14ac:dyDescent="0.25">
      <c r="G27">
        <v>5</v>
      </c>
      <c r="H27">
        <v>0</v>
      </c>
      <c r="I27" t="s">
        <v>90</v>
      </c>
      <c r="J27" t="s">
        <v>86</v>
      </c>
      <c r="M27" t="s">
        <v>25</v>
      </c>
      <c r="N27" t="s">
        <v>16</v>
      </c>
      <c r="O27" t="s">
        <v>17</v>
      </c>
      <c r="P27" t="s">
        <v>18</v>
      </c>
      <c r="Q27" t="s">
        <v>19</v>
      </c>
      <c r="R27" t="s">
        <v>20</v>
      </c>
      <c r="S27" t="s">
        <v>21</v>
      </c>
      <c r="T27">
        <v>2050</v>
      </c>
      <c r="W27" t="s">
        <v>33</v>
      </c>
      <c r="X27" t="s">
        <v>49</v>
      </c>
      <c r="Y27">
        <v>9.2255892255892196</v>
      </c>
      <c r="Z27" t="s">
        <v>26</v>
      </c>
    </row>
    <row r="28" spans="1:32" x14ac:dyDescent="0.25">
      <c r="A28" t="s">
        <v>81</v>
      </c>
      <c r="B28">
        <v>18.399999999999999</v>
      </c>
      <c r="C28" t="s">
        <v>80</v>
      </c>
      <c r="G28">
        <v>6</v>
      </c>
      <c r="H28">
        <v>5.7040009999999999</v>
      </c>
      <c r="I28" t="s">
        <v>91</v>
      </c>
      <c r="J28" t="s">
        <v>86</v>
      </c>
      <c r="N28" t="s">
        <v>28</v>
      </c>
      <c r="O28" t="s">
        <v>4</v>
      </c>
      <c r="P28" t="s">
        <v>23</v>
      </c>
      <c r="W28" t="s">
        <v>33</v>
      </c>
      <c r="X28" t="s">
        <v>39</v>
      </c>
      <c r="Y28">
        <v>7.3767780350644996</v>
      </c>
      <c r="Z28" t="s">
        <v>26</v>
      </c>
    </row>
    <row r="29" spans="1:32" x14ac:dyDescent="0.25">
      <c r="A29" t="s">
        <v>82</v>
      </c>
      <c r="B29">
        <f>B28*1000*B23</f>
        <v>5018.181818181818</v>
      </c>
      <c r="G29">
        <v>7</v>
      </c>
      <c r="H29">
        <v>5.8336079999999999</v>
      </c>
      <c r="I29" t="s">
        <v>92</v>
      </c>
      <c r="J29" t="s">
        <v>86</v>
      </c>
      <c r="M29">
        <v>0</v>
      </c>
      <c r="N29">
        <v>-66.191884000000002</v>
      </c>
      <c r="O29" t="s">
        <v>0</v>
      </c>
      <c r="P29" t="s">
        <v>26</v>
      </c>
      <c r="W29" t="s">
        <v>33</v>
      </c>
      <c r="X29" t="s">
        <v>44</v>
      </c>
      <c r="Y29">
        <v>6.3157894736842097</v>
      </c>
      <c r="Z29" t="s">
        <v>26</v>
      </c>
    </row>
    <row r="30" spans="1:32" x14ac:dyDescent="0.25">
      <c r="A30" t="s">
        <v>83</v>
      </c>
      <c r="B30">
        <f>100*B26/B29</f>
        <v>11.023271322463767</v>
      </c>
      <c r="G30">
        <v>8</v>
      </c>
      <c r="H30">
        <v>0.59675599999999995</v>
      </c>
      <c r="I30" t="s">
        <v>93</v>
      </c>
      <c r="J30" t="s">
        <v>86</v>
      </c>
      <c r="M30">
        <v>32</v>
      </c>
      <c r="N30">
        <v>-4.029134</v>
      </c>
      <c r="O30" t="s">
        <v>1</v>
      </c>
      <c r="P30" t="s">
        <v>26</v>
      </c>
      <c r="W30" t="s">
        <v>33</v>
      </c>
      <c r="X30" t="s">
        <v>55</v>
      </c>
      <c r="Y30">
        <v>5.7089412644968203</v>
      </c>
      <c r="Z30" t="s">
        <v>26</v>
      </c>
    </row>
    <row r="31" spans="1:32" x14ac:dyDescent="0.25">
      <c r="G31">
        <v>9</v>
      </c>
      <c r="H31">
        <v>0</v>
      </c>
      <c r="I31" t="s">
        <v>94</v>
      </c>
      <c r="J31" t="s">
        <v>86</v>
      </c>
      <c r="M31">
        <v>64</v>
      </c>
      <c r="N31" t="s">
        <v>12</v>
      </c>
      <c r="O31" t="s">
        <v>2</v>
      </c>
      <c r="P31" t="s">
        <v>26</v>
      </c>
      <c r="W31" t="s">
        <v>33</v>
      </c>
      <c r="X31" t="s">
        <v>42</v>
      </c>
      <c r="Y31">
        <v>5.2786403007027198</v>
      </c>
      <c r="Z31" t="s">
        <v>26</v>
      </c>
    </row>
    <row r="32" spans="1:32" x14ac:dyDescent="0.25">
      <c r="A32" t="s">
        <v>100</v>
      </c>
      <c r="B32">
        <v>556.318579</v>
      </c>
      <c r="C32" t="s">
        <v>101</v>
      </c>
      <c r="H32">
        <v>2050</v>
      </c>
      <c r="I32" t="s">
        <v>84</v>
      </c>
      <c r="J32" t="s">
        <v>23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 t="s">
        <v>20</v>
      </c>
      <c r="S32" t="s">
        <v>21</v>
      </c>
      <c r="T32">
        <v>2055</v>
      </c>
      <c r="W32" t="s">
        <v>33</v>
      </c>
      <c r="X32" t="s">
        <v>37</v>
      </c>
      <c r="Y32">
        <v>4.1336257803273098</v>
      </c>
      <c r="Z32" t="s">
        <v>26</v>
      </c>
    </row>
    <row r="33" spans="1:26" x14ac:dyDescent="0.25">
      <c r="A33" t="s">
        <v>102</v>
      </c>
      <c r="B33">
        <f>H18*B22</f>
        <v>1504.43336</v>
      </c>
      <c r="G33">
        <v>0</v>
      </c>
      <c r="H33">
        <v>-3.3497110000000001</v>
      </c>
      <c r="I33" t="s">
        <v>85</v>
      </c>
      <c r="J33" t="s">
        <v>26</v>
      </c>
      <c r="N33" t="s">
        <v>29</v>
      </c>
      <c r="O33" t="s">
        <v>4</v>
      </c>
      <c r="P33" t="s">
        <v>23</v>
      </c>
      <c r="W33" t="s">
        <v>33</v>
      </c>
      <c r="X33" t="s">
        <v>64</v>
      </c>
      <c r="Y33">
        <v>3.2023493217731702</v>
      </c>
      <c r="Z33" t="s">
        <v>26</v>
      </c>
    </row>
    <row r="34" spans="1:26" x14ac:dyDescent="0.25">
      <c r="A34" t="s">
        <v>103</v>
      </c>
      <c r="B34">
        <f>B25</f>
        <v>142.86778999999999</v>
      </c>
      <c r="G34">
        <v>1</v>
      </c>
      <c r="H34">
        <v>-8.3438630000000007</v>
      </c>
      <c r="I34" t="s">
        <v>95</v>
      </c>
      <c r="J34" t="s">
        <v>26</v>
      </c>
      <c r="M34">
        <v>0</v>
      </c>
      <c r="N34">
        <v>-321.55991999999998</v>
      </c>
      <c r="O34" t="s">
        <v>0</v>
      </c>
      <c r="P34" t="s">
        <v>24</v>
      </c>
      <c r="Q34" t="s">
        <v>18</v>
      </c>
      <c r="W34" t="s">
        <v>33</v>
      </c>
      <c r="X34" t="s">
        <v>60</v>
      </c>
      <c r="Y34">
        <v>2.48780487804878</v>
      </c>
      <c r="Z34" t="s">
        <v>26</v>
      </c>
    </row>
    <row r="35" spans="1:26" x14ac:dyDescent="0.25">
      <c r="A35" t="s">
        <v>104</v>
      </c>
      <c r="B35">
        <f>(B33+B34)/B32</f>
        <v>2.9610752043569626</v>
      </c>
      <c r="G35">
        <v>2</v>
      </c>
      <c r="H35">
        <v>-25.941690000000001</v>
      </c>
      <c r="I35" t="s">
        <v>87</v>
      </c>
      <c r="J35" t="s">
        <v>26</v>
      </c>
      <c r="M35">
        <v>32</v>
      </c>
      <c r="N35">
        <v>-48.884</v>
      </c>
      <c r="O35" t="s">
        <v>1</v>
      </c>
      <c r="P35" t="s">
        <v>24</v>
      </c>
      <c r="Q35" t="s">
        <v>18</v>
      </c>
      <c r="W35" t="s">
        <v>66</v>
      </c>
      <c r="X35" t="s">
        <v>34</v>
      </c>
      <c r="Y35">
        <v>63.486283078417003</v>
      </c>
      <c r="Z35" t="s">
        <v>26</v>
      </c>
    </row>
    <row r="36" spans="1:26" x14ac:dyDescent="0.25">
      <c r="G36">
        <v>3</v>
      </c>
      <c r="H36">
        <v>-2.9056890000000002</v>
      </c>
      <c r="I36" t="s">
        <v>88</v>
      </c>
      <c r="J36" t="s">
        <v>26</v>
      </c>
      <c r="M36">
        <v>64</v>
      </c>
      <c r="N36" t="s">
        <v>12</v>
      </c>
      <c r="O36" t="s">
        <v>2</v>
      </c>
      <c r="P36" t="s">
        <v>24</v>
      </c>
      <c r="Q36" t="s">
        <v>18</v>
      </c>
      <c r="W36" t="s">
        <v>66</v>
      </c>
      <c r="X36" t="s">
        <v>35</v>
      </c>
      <c r="Y36">
        <v>63.384146341463399</v>
      </c>
      <c r="Z36" t="s">
        <v>26</v>
      </c>
    </row>
    <row r="37" spans="1:26" x14ac:dyDescent="0.25">
      <c r="G37">
        <v>4</v>
      </c>
      <c r="H37">
        <v>15.637447</v>
      </c>
      <c r="I37" t="s">
        <v>89</v>
      </c>
      <c r="J37" t="s">
        <v>26</v>
      </c>
      <c r="M37" t="s">
        <v>25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>
        <v>2055</v>
      </c>
      <c r="W37" t="s">
        <v>66</v>
      </c>
      <c r="X37" t="s">
        <v>36</v>
      </c>
      <c r="Y37">
        <v>47.277191968799599</v>
      </c>
      <c r="Z37" t="s">
        <v>26</v>
      </c>
    </row>
    <row r="38" spans="1:26" x14ac:dyDescent="0.25">
      <c r="G38">
        <v>5</v>
      </c>
      <c r="H38">
        <v>0</v>
      </c>
      <c r="I38" t="s">
        <v>90</v>
      </c>
      <c r="J38" t="s">
        <v>26</v>
      </c>
      <c r="N38" t="s">
        <v>29</v>
      </c>
      <c r="O38" t="s">
        <v>4</v>
      </c>
      <c r="P38" t="s">
        <v>23</v>
      </c>
      <c r="W38" t="s">
        <v>66</v>
      </c>
      <c r="X38" t="s">
        <v>37</v>
      </c>
      <c r="Y38">
        <v>65.766829762105601</v>
      </c>
      <c r="Z38" t="s">
        <v>26</v>
      </c>
    </row>
    <row r="39" spans="1:26" x14ac:dyDescent="0.25">
      <c r="G39">
        <v>6</v>
      </c>
      <c r="H39">
        <v>7.5080799999999996</v>
      </c>
      <c r="I39" t="s">
        <v>91</v>
      </c>
      <c r="J39" t="s">
        <v>26</v>
      </c>
      <c r="M39">
        <v>0</v>
      </c>
      <c r="N39">
        <v>-66.191832000000005</v>
      </c>
      <c r="O39" t="s">
        <v>0</v>
      </c>
      <c r="P39" t="s">
        <v>26</v>
      </c>
      <c r="W39" t="s">
        <v>66</v>
      </c>
      <c r="X39" t="s">
        <v>38</v>
      </c>
      <c r="Y39">
        <v>69.282945736434101</v>
      </c>
      <c r="Z39" t="s">
        <v>26</v>
      </c>
    </row>
    <row r="40" spans="1:26" x14ac:dyDescent="0.25">
      <c r="G40">
        <v>7</v>
      </c>
      <c r="H40">
        <v>6.3713490000000004</v>
      </c>
      <c r="I40" t="s">
        <v>92</v>
      </c>
      <c r="J40" t="s">
        <v>26</v>
      </c>
      <c r="M40">
        <v>32</v>
      </c>
      <c r="N40">
        <v>-4.0279160000000003</v>
      </c>
      <c r="O40" t="s">
        <v>1</v>
      </c>
      <c r="P40" t="s">
        <v>26</v>
      </c>
      <c r="W40" t="s">
        <v>66</v>
      </c>
      <c r="X40" t="s">
        <v>39</v>
      </c>
      <c r="Y40">
        <v>58.981144558385701</v>
      </c>
      <c r="Z40" t="s">
        <v>26</v>
      </c>
    </row>
    <row r="41" spans="1:26" x14ac:dyDescent="0.25">
      <c r="G41">
        <v>8</v>
      </c>
      <c r="H41">
        <v>7.7592090000000002</v>
      </c>
      <c r="I41" t="s">
        <v>93</v>
      </c>
      <c r="J41" t="s">
        <v>26</v>
      </c>
      <c r="M41">
        <v>64</v>
      </c>
      <c r="N41" t="s">
        <v>12</v>
      </c>
      <c r="O41" t="s">
        <v>2</v>
      </c>
      <c r="P41" t="s">
        <v>26</v>
      </c>
      <c r="W41" t="s">
        <v>66</v>
      </c>
      <c r="X41" t="s">
        <v>40</v>
      </c>
      <c r="Y41">
        <v>55.688282138794001</v>
      </c>
      <c r="Z41" t="s">
        <v>26</v>
      </c>
    </row>
    <row r="42" spans="1:26" x14ac:dyDescent="0.25">
      <c r="G42">
        <v>9</v>
      </c>
      <c r="H42">
        <v>0</v>
      </c>
      <c r="I42" t="s">
        <v>94</v>
      </c>
      <c r="J42" t="s">
        <v>26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 t="s">
        <v>20</v>
      </c>
      <c r="S42" t="s">
        <v>21</v>
      </c>
      <c r="T42">
        <v>2060</v>
      </c>
      <c r="W42" t="s">
        <v>66</v>
      </c>
      <c r="X42" t="s">
        <v>41</v>
      </c>
      <c r="Y42">
        <v>47.197640117994098</v>
      </c>
      <c r="Z42" t="s">
        <v>26</v>
      </c>
    </row>
    <row r="43" spans="1:26" x14ac:dyDescent="0.25">
      <c r="N43" t="s">
        <v>30</v>
      </c>
      <c r="O43" t="s">
        <v>4</v>
      </c>
      <c r="P43" t="s">
        <v>23</v>
      </c>
      <c r="W43" t="s">
        <v>66</v>
      </c>
      <c r="X43" t="s">
        <v>42</v>
      </c>
      <c r="Y43">
        <v>65.9911750285994</v>
      </c>
      <c r="Z43" t="s">
        <v>26</v>
      </c>
    </row>
    <row r="44" spans="1:26" x14ac:dyDescent="0.25">
      <c r="M44">
        <v>0</v>
      </c>
      <c r="N44">
        <v>-372.77679999999998</v>
      </c>
      <c r="O44" t="s">
        <v>0</v>
      </c>
      <c r="P44" t="s">
        <v>24</v>
      </c>
      <c r="Q44" t="s">
        <v>18</v>
      </c>
      <c r="W44" t="s">
        <v>66</v>
      </c>
      <c r="X44" t="s">
        <v>43</v>
      </c>
      <c r="Y44">
        <v>56.248022777602003</v>
      </c>
      <c r="Z44" t="s">
        <v>26</v>
      </c>
    </row>
    <row r="45" spans="1:26" x14ac:dyDescent="0.25">
      <c r="M45">
        <v>32</v>
      </c>
      <c r="N45">
        <v>-56.676400000000001</v>
      </c>
      <c r="O45" t="s">
        <v>1</v>
      </c>
      <c r="P45" t="s">
        <v>24</v>
      </c>
      <c r="Q45" t="s">
        <v>18</v>
      </c>
      <c r="W45" t="s">
        <v>66</v>
      </c>
      <c r="X45" t="s">
        <v>44</v>
      </c>
      <c r="Y45">
        <v>34.385964912280699</v>
      </c>
      <c r="Z45" t="s">
        <v>26</v>
      </c>
    </row>
    <row r="46" spans="1:26" x14ac:dyDescent="0.25">
      <c r="M46">
        <v>64</v>
      </c>
      <c r="N46">
        <v>2383.4725199999998</v>
      </c>
      <c r="O46" t="s">
        <v>2</v>
      </c>
      <c r="P46" t="s">
        <v>24</v>
      </c>
      <c r="Q46" t="s">
        <v>18</v>
      </c>
      <c r="W46" t="s">
        <v>66</v>
      </c>
      <c r="X46" t="s">
        <v>45</v>
      </c>
      <c r="Y46">
        <v>59.0490695980398</v>
      </c>
      <c r="Z46" t="s">
        <v>26</v>
      </c>
    </row>
    <row r="47" spans="1:26" x14ac:dyDescent="0.25">
      <c r="M47" t="s">
        <v>25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>
        <v>2060</v>
      </c>
      <c r="W47" t="s">
        <v>66</v>
      </c>
      <c r="X47" t="s">
        <v>46</v>
      </c>
      <c r="Y47">
        <v>70.336037079953599</v>
      </c>
      <c r="Z47" t="s">
        <v>26</v>
      </c>
    </row>
    <row r="48" spans="1:26" x14ac:dyDescent="0.25">
      <c r="N48" t="s">
        <v>30</v>
      </c>
      <c r="O48" t="s">
        <v>4</v>
      </c>
      <c r="P48" t="s">
        <v>23</v>
      </c>
      <c r="W48" t="s">
        <v>66</v>
      </c>
      <c r="X48" t="s">
        <v>47</v>
      </c>
      <c r="Y48">
        <v>56.282722513088999</v>
      </c>
      <c r="Z48" t="s">
        <v>26</v>
      </c>
    </row>
    <row r="49" spans="13:26" x14ac:dyDescent="0.25">
      <c r="M49">
        <v>0</v>
      </c>
      <c r="N49">
        <v>-66.192001000000005</v>
      </c>
      <c r="O49" t="s">
        <v>0</v>
      </c>
      <c r="P49" t="s">
        <v>26</v>
      </c>
      <c r="W49" t="s">
        <v>66</v>
      </c>
      <c r="X49" t="s">
        <v>48</v>
      </c>
      <c r="Y49">
        <v>63.820470717022403</v>
      </c>
      <c r="Z49" t="s">
        <v>26</v>
      </c>
    </row>
    <row r="50" spans="13:26" x14ac:dyDescent="0.25">
      <c r="M50">
        <v>32</v>
      </c>
      <c r="N50">
        <v>-4.0283740000000003</v>
      </c>
      <c r="O50" t="s">
        <v>1</v>
      </c>
      <c r="P50" t="s">
        <v>26</v>
      </c>
      <c r="W50" t="s">
        <v>66</v>
      </c>
      <c r="X50" t="s">
        <v>49</v>
      </c>
      <c r="Y50">
        <v>75.993265993265993</v>
      </c>
      <c r="Z50" t="s">
        <v>26</v>
      </c>
    </row>
    <row r="51" spans="13:26" x14ac:dyDescent="0.25">
      <c r="M51">
        <v>64</v>
      </c>
      <c r="N51">
        <v>1683.7902979999999</v>
      </c>
      <c r="O51" t="s">
        <v>2</v>
      </c>
      <c r="P51" t="s">
        <v>26</v>
      </c>
      <c r="W51" t="s">
        <v>66</v>
      </c>
      <c r="X51" t="s">
        <v>50</v>
      </c>
      <c r="Y51">
        <v>50.164424514200299</v>
      </c>
      <c r="Z51" t="s">
        <v>26</v>
      </c>
    </row>
    <row r="52" spans="13:26" x14ac:dyDescent="0.25">
      <c r="W52" t="s">
        <v>66</v>
      </c>
      <c r="X52" t="s">
        <v>51</v>
      </c>
      <c r="Y52">
        <v>57.427821522309699</v>
      </c>
      <c r="Z52" t="s">
        <v>26</v>
      </c>
    </row>
    <row r="53" spans="13:26" x14ac:dyDescent="0.25">
      <c r="W53" t="s">
        <v>66</v>
      </c>
      <c r="X53" t="s">
        <v>52</v>
      </c>
      <c r="Y53">
        <v>69.405099150141595</v>
      </c>
      <c r="Z53" t="s">
        <v>26</v>
      </c>
    </row>
    <row r="54" spans="13:26" x14ac:dyDescent="0.25">
      <c r="W54" t="s">
        <v>66</v>
      </c>
      <c r="X54" t="s">
        <v>53</v>
      </c>
      <c r="Y54">
        <v>65.435458786936195</v>
      </c>
      <c r="Z54" t="s">
        <v>26</v>
      </c>
    </row>
    <row r="55" spans="13:26" x14ac:dyDescent="0.25">
      <c r="W55" t="s">
        <v>66</v>
      </c>
      <c r="X55" t="s">
        <v>54</v>
      </c>
      <c r="Y55">
        <v>53.206865401987301</v>
      </c>
      <c r="Z55" t="s">
        <v>26</v>
      </c>
    </row>
    <row r="56" spans="13:26" x14ac:dyDescent="0.25">
      <c r="W56" t="s">
        <v>66</v>
      </c>
      <c r="X56" t="s">
        <v>55</v>
      </c>
      <c r="Y56">
        <v>59.199401421623598</v>
      </c>
      <c r="Z56" t="s">
        <v>26</v>
      </c>
    </row>
    <row r="57" spans="13:26" x14ac:dyDescent="0.25">
      <c r="W57" t="s">
        <v>66</v>
      </c>
      <c r="X57" t="s">
        <v>56</v>
      </c>
      <c r="Y57">
        <v>57.186544342507602</v>
      </c>
      <c r="Z57" t="s">
        <v>26</v>
      </c>
    </row>
    <row r="58" spans="13:26" x14ac:dyDescent="0.25">
      <c r="W58" t="s">
        <v>66</v>
      </c>
      <c r="X58" t="s">
        <v>57</v>
      </c>
      <c r="Y58">
        <v>68.028673835125403</v>
      </c>
      <c r="Z58" t="s">
        <v>26</v>
      </c>
    </row>
    <row r="59" spans="13:26" x14ac:dyDescent="0.25">
      <c r="W59" t="s">
        <v>66</v>
      </c>
      <c r="X59" t="s">
        <v>58</v>
      </c>
      <c r="Y59">
        <v>51.6528925619834</v>
      </c>
      <c r="Z59" t="s">
        <v>26</v>
      </c>
    </row>
    <row r="60" spans="13:26" x14ac:dyDescent="0.25">
      <c r="W60" t="s">
        <v>66</v>
      </c>
      <c r="X60" t="s">
        <v>59</v>
      </c>
      <c r="Y60">
        <v>59.950385887541302</v>
      </c>
      <c r="Z60" t="s">
        <v>26</v>
      </c>
    </row>
    <row r="61" spans="13:26" x14ac:dyDescent="0.25">
      <c r="W61" t="s">
        <v>66</v>
      </c>
      <c r="X61" t="s">
        <v>60</v>
      </c>
      <c r="Y61">
        <v>70.365853658536494</v>
      </c>
      <c r="Z61" t="s">
        <v>26</v>
      </c>
    </row>
    <row r="62" spans="13:26" x14ac:dyDescent="0.25">
      <c r="W62" t="s">
        <v>66</v>
      </c>
      <c r="X62" t="s">
        <v>61</v>
      </c>
      <c r="Y62">
        <v>65.472312703583</v>
      </c>
      <c r="Z62" t="s">
        <v>26</v>
      </c>
    </row>
    <row r="63" spans="13:26" x14ac:dyDescent="0.25">
      <c r="W63" t="s">
        <v>66</v>
      </c>
      <c r="X63" t="s">
        <v>62</v>
      </c>
      <c r="Y63">
        <v>54.761904761904702</v>
      </c>
      <c r="Z63" t="s">
        <v>26</v>
      </c>
    </row>
    <row r="64" spans="13:26" x14ac:dyDescent="0.25">
      <c r="W64" t="s">
        <v>66</v>
      </c>
      <c r="X64" t="s">
        <v>63</v>
      </c>
      <c r="Y64">
        <v>63.126658287948601</v>
      </c>
      <c r="Z64" t="s">
        <v>26</v>
      </c>
    </row>
    <row r="65" spans="23:26" x14ac:dyDescent="0.25">
      <c r="W65" t="s">
        <v>66</v>
      </c>
      <c r="X65" t="s">
        <v>64</v>
      </c>
      <c r="Y65">
        <v>70.144035799188899</v>
      </c>
      <c r="Z65" t="s">
        <v>26</v>
      </c>
    </row>
    <row r="66" spans="23:26" x14ac:dyDescent="0.25">
      <c r="W66" t="s">
        <v>66</v>
      </c>
      <c r="X66" t="s">
        <v>65</v>
      </c>
      <c r="Y66">
        <v>45.824301925283599</v>
      </c>
      <c r="Z66" t="s">
        <v>26</v>
      </c>
    </row>
    <row r="67" spans="23:26" x14ac:dyDescent="0.25">
      <c r="W67" t="s">
        <v>67</v>
      </c>
      <c r="X67" t="s">
        <v>34</v>
      </c>
      <c r="Y67">
        <v>25.9043457149793</v>
      </c>
      <c r="Z67" t="s">
        <v>26</v>
      </c>
    </row>
    <row r="68" spans="23:26" x14ac:dyDescent="0.25">
      <c r="W68" t="s">
        <v>67</v>
      </c>
      <c r="X68" t="s">
        <v>35</v>
      </c>
      <c r="Y68">
        <v>17.621951219512098</v>
      </c>
      <c r="Z68" t="s">
        <v>26</v>
      </c>
    </row>
    <row r="69" spans="23:26" x14ac:dyDescent="0.25">
      <c r="W69" t="s">
        <v>67</v>
      </c>
      <c r="X69" t="s">
        <v>36</v>
      </c>
      <c r="Y69">
        <v>17.5501950021666</v>
      </c>
      <c r="Z69" t="s">
        <v>26</v>
      </c>
    </row>
    <row r="70" spans="23:26" x14ac:dyDescent="0.25">
      <c r="W70" t="s">
        <v>67</v>
      </c>
      <c r="X70" t="s">
        <v>37</v>
      </c>
      <c r="Y70">
        <v>13.565041336257799</v>
      </c>
      <c r="Z70" t="s">
        <v>26</v>
      </c>
    </row>
    <row r="71" spans="23:26" x14ac:dyDescent="0.25">
      <c r="W71" t="s">
        <v>67</v>
      </c>
      <c r="X71" t="s">
        <v>38</v>
      </c>
      <c r="Y71">
        <v>20.058139534883701</v>
      </c>
      <c r="Z71" t="s">
        <v>26</v>
      </c>
    </row>
    <row r="72" spans="23:26" x14ac:dyDescent="0.25">
      <c r="W72" t="s">
        <v>67</v>
      </c>
      <c r="X72" t="s">
        <v>39</v>
      </c>
      <c r="Y72">
        <v>20.873304664240798</v>
      </c>
      <c r="Z72" t="s">
        <v>26</v>
      </c>
    </row>
    <row r="73" spans="23:26" x14ac:dyDescent="0.25">
      <c r="W73" t="s">
        <v>67</v>
      </c>
      <c r="X73" t="s">
        <v>40</v>
      </c>
      <c r="Y73">
        <v>24.223955793921601</v>
      </c>
      <c r="Z73" t="s">
        <v>26</v>
      </c>
    </row>
    <row r="74" spans="23:26" x14ac:dyDescent="0.25">
      <c r="W74" t="s">
        <v>67</v>
      </c>
      <c r="X74" t="s">
        <v>41</v>
      </c>
      <c r="Y74">
        <v>7.0796460176991101</v>
      </c>
      <c r="Z74" t="s">
        <v>26</v>
      </c>
    </row>
    <row r="75" spans="23:26" x14ac:dyDescent="0.25">
      <c r="W75" t="s">
        <v>67</v>
      </c>
      <c r="X75" t="s">
        <v>42</v>
      </c>
      <c r="Y75">
        <v>25.478019284196701</v>
      </c>
      <c r="Z75" t="s">
        <v>26</v>
      </c>
    </row>
    <row r="76" spans="23:26" x14ac:dyDescent="0.25">
      <c r="W76" t="s">
        <v>67</v>
      </c>
      <c r="X76" t="s">
        <v>43</v>
      </c>
      <c r="Y76">
        <v>18.5700727617842</v>
      </c>
      <c r="Z76" t="s">
        <v>26</v>
      </c>
    </row>
    <row r="77" spans="23:26" x14ac:dyDescent="0.25">
      <c r="W77" t="s">
        <v>67</v>
      </c>
      <c r="X77" t="s">
        <v>44</v>
      </c>
      <c r="Y77">
        <v>59.298245614034997</v>
      </c>
      <c r="Z77" t="s">
        <v>26</v>
      </c>
    </row>
    <row r="78" spans="23:26" x14ac:dyDescent="0.25">
      <c r="W78" t="s">
        <v>67</v>
      </c>
      <c r="X78" t="s">
        <v>45</v>
      </c>
      <c r="Y78">
        <v>13.1580690020528</v>
      </c>
      <c r="Z78" t="s">
        <v>26</v>
      </c>
    </row>
    <row r="79" spans="23:26" x14ac:dyDescent="0.25">
      <c r="W79" t="s">
        <v>67</v>
      </c>
      <c r="X79" t="s">
        <v>46</v>
      </c>
      <c r="Y79">
        <v>10.979142526071801</v>
      </c>
      <c r="Z79" t="s">
        <v>26</v>
      </c>
    </row>
    <row r="80" spans="23:26" x14ac:dyDescent="0.25">
      <c r="W80" t="s">
        <v>67</v>
      </c>
      <c r="X80" t="s">
        <v>47</v>
      </c>
      <c r="Y80">
        <v>30.2356020942408</v>
      </c>
      <c r="Z80" t="s">
        <v>26</v>
      </c>
    </row>
    <row r="81" spans="23:26" x14ac:dyDescent="0.25">
      <c r="W81" t="s">
        <v>67</v>
      </c>
      <c r="X81" t="s">
        <v>48</v>
      </c>
      <c r="Y81">
        <v>15.7088122605363</v>
      </c>
      <c r="Z81" t="s">
        <v>26</v>
      </c>
    </row>
    <row r="82" spans="23:26" x14ac:dyDescent="0.25">
      <c r="W82" t="s">
        <v>67</v>
      </c>
      <c r="X82" t="s">
        <v>49</v>
      </c>
      <c r="Y82">
        <v>14.478114478114399</v>
      </c>
      <c r="Z82" t="s">
        <v>26</v>
      </c>
    </row>
    <row r="83" spans="23:26" x14ac:dyDescent="0.25">
      <c r="W83" t="s">
        <v>67</v>
      </c>
      <c r="X83" t="s">
        <v>50</v>
      </c>
      <c r="Y83">
        <v>14.2301943198804</v>
      </c>
      <c r="Z83" t="s">
        <v>26</v>
      </c>
    </row>
    <row r="84" spans="23:26" x14ac:dyDescent="0.25">
      <c r="W84" t="s">
        <v>67</v>
      </c>
      <c r="X84" t="s">
        <v>51</v>
      </c>
      <c r="Y84">
        <v>23.6220472440944</v>
      </c>
      <c r="Z84" t="s">
        <v>26</v>
      </c>
    </row>
    <row r="85" spans="23:26" x14ac:dyDescent="0.25">
      <c r="W85" t="s">
        <v>67</v>
      </c>
      <c r="X85" t="s">
        <v>52</v>
      </c>
      <c r="Y85">
        <v>20.6798866855524</v>
      </c>
      <c r="Z85" t="s">
        <v>26</v>
      </c>
    </row>
    <row r="86" spans="23:26" x14ac:dyDescent="0.25">
      <c r="W86" t="s">
        <v>67</v>
      </c>
      <c r="X86" t="s">
        <v>53</v>
      </c>
      <c r="Y86">
        <v>20.684292379471199</v>
      </c>
      <c r="Z86" t="s">
        <v>26</v>
      </c>
    </row>
    <row r="87" spans="23:26" x14ac:dyDescent="0.25">
      <c r="W87" t="s">
        <v>67</v>
      </c>
      <c r="X87" t="s">
        <v>54</v>
      </c>
      <c r="Y87">
        <v>16.802168021680199</v>
      </c>
      <c r="Z87" t="s">
        <v>26</v>
      </c>
    </row>
    <row r="88" spans="23:26" x14ac:dyDescent="0.25">
      <c r="W88" t="s">
        <v>67</v>
      </c>
      <c r="X88" t="s">
        <v>55</v>
      </c>
      <c r="Y88">
        <v>23.3744855967078</v>
      </c>
      <c r="Z88" t="s">
        <v>26</v>
      </c>
    </row>
    <row r="89" spans="23:26" x14ac:dyDescent="0.25">
      <c r="W89" t="s">
        <v>67</v>
      </c>
      <c r="X89" t="s">
        <v>56</v>
      </c>
      <c r="Y89">
        <v>15.596330275229301</v>
      </c>
      <c r="Z89" t="s">
        <v>26</v>
      </c>
    </row>
    <row r="90" spans="23:26" x14ac:dyDescent="0.25">
      <c r="W90" t="s">
        <v>67</v>
      </c>
      <c r="X90" t="s">
        <v>57</v>
      </c>
      <c r="Y90">
        <v>18.207885304659499</v>
      </c>
      <c r="Z90" t="s">
        <v>26</v>
      </c>
    </row>
    <row r="91" spans="23:26" x14ac:dyDescent="0.25">
      <c r="W91" t="s">
        <v>67</v>
      </c>
      <c r="X91" t="s">
        <v>58</v>
      </c>
      <c r="Y91">
        <v>20.247933884297499</v>
      </c>
      <c r="Z91" t="s">
        <v>26</v>
      </c>
    </row>
    <row r="92" spans="23:26" x14ac:dyDescent="0.25">
      <c r="W92" t="s">
        <v>67</v>
      </c>
      <c r="X92" t="s">
        <v>59</v>
      </c>
      <c r="Y92">
        <v>16.496692392502698</v>
      </c>
      <c r="Z92" t="s">
        <v>26</v>
      </c>
    </row>
    <row r="93" spans="23:26" x14ac:dyDescent="0.25">
      <c r="W93" t="s">
        <v>67</v>
      </c>
      <c r="X93" t="s">
        <v>60</v>
      </c>
      <c r="Y93">
        <v>20.097560975609699</v>
      </c>
      <c r="Z93" t="s">
        <v>26</v>
      </c>
    </row>
    <row r="94" spans="23:26" x14ac:dyDescent="0.25">
      <c r="W94" t="s">
        <v>67</v>
      </c>
      <c r="X94" t="s">
        <v>61</v>
      </c>
      <c r="Y94">
        <v>11.074918566775199</v>
      </c>
      <c r="Z94" t="s">
        <v>26</v>
      </c>
    </row>
    <row r="95" spans="23:26" x14ac:dyDescent="0.25">
      <c r="W95" t="s">
        <v>67</v>
      </c>
      <c r="X95" t="s">
        <v>62</v>
      </c>
      <c r="Y95">
        <v>7.1428571428571397</v>
      </c>
      <c r="Z95" t="s">
        <v>26</v>
      </c>
    </row>
    <row r="96" spans="23:26" x14ac:dyDescent="0.25">
      <c r="W96" t="s">
        <v>67</v>
      </c>
      <c r="X96" t="s">
        <v>63</v>
      </c>
      <c r="Y96">
        <v>16.750453847227998</v>
      </c>
      <c r="Z96" t="s">
        <v>26</v>
      </c>
    </row>
    <row r="97" spans="23:26" x14ac:dyDescent="0.25">
      <c r="W97" t="s">
        <v>67</v>
      </c>
      <c r="X97" t="s">
        <v>64</v>
      </c>
      <c r="Y97">
        <v>25.548874283317001</v>
      </c>
      <c r="Z97" t="s">
        <v>26</v>
      </c>
    </row>
    <row r="98" spans="23:26" x14ac:dyDescent="0.25">
      <c r="W98" t="s">
        <v>67</v>
      </c>
      <c r="X98" t="s">
        <v>65</v>
      </c>
      <c r="Y98">
        <v>30.434782608695599</v>
      </c>
      <c r="Z98" t="s">
        <v>26</v>
      </c>
    </row>
    <row r="99" spans="23:26" x14ac:dyDescent="0.25">
      <c r="W99" t="s">
        <v>68</v>
      </c>
      <c r="X99" t="s">
        <v>34</v>
      </c>
      <c r="Y99">
        <v>0</v>
      </c>
      <c r="Z99" t="s">
        <v>26</v>
      </c>
    </row>
    <row r="100" spans="23:26" x14ac:dyDescent="0.25">
      <c r="W100" t="s">
        <v>68</v>
      </c>
      <c r="X100" t="s">
        <v>35</v>
      </c>
      <c r="Y100">
        <v>8.8109756097560901</v>
      </c>
      <c r="Z100" t="s">
        <v>26</v>
      </c>
    </row>
    <row r="101" spans="23:26" x14ac:dyDescent="0.25">
      <c r="W101" t="s">
        <v>68</v>
      </c>
      <c r="X101" t="s">
        <v>36</v>
      </c>
      <c r="Y101">
        <v>13.476816409071199</v>
      </c>
      <c r="Z101" t="s">
        <v>26</v>
      </c>
    </row>
    <row r="102" spans="23:26" x14ac:dyDescent="0.25">
      <c r="W102" t="s">
        <v>68</v>
      </c>
      <c r="X102" t="s">
        <v>37</v>
      </c>
      <c r="Y102">
        <v>16.5345031213092</v>
      </c>
      <c r="Z102" t="s">
        <v>26</v>
      </c>
    </row>
    <row r="103" spans="23:26" x14ac:dyDescent="0.25">
      <c r="W103" t="s">
        <v>68</v>
      </c>
      <c r="X103" t="s">
        <v>38</v>
      </c>
      <c r="Y103">
        <v>9.68992248062015E-2</v>
      </c>
      <c r="Z103" t="s">
        <v>26</v>
      </c>
    </row>
    <row r="104" spans="23:26" x14ac:dyDescent="0.25">
      <c r="W104" t="s">
        <v>68</v>
      </c>
      <c r="X104" t="s">
        <v>39</v>
      </c>
      <c r="Y104">
        <v>12.768772742308901</v>
      </c>
      <c r="Z104" t="s">
        <v>26</v>
      </c>
    </row>
    <row r="105" spans="23:26" x14ac:dyDescent="0.25">
      <c r="W105" t="s">
        <v>68</v>
      </c>
      <c r="X105" t="s">
        <v>40</v>
      </c>
      <c r="Y105">
        <v>0.26003575491630099</v>
      </c>
      <c r="Z105" t="s">
        <v>26</v>
      </c>
    </row>
    <row r="106" spans="23:26" x14ac:dyDescent="0.25">
      <c r="W106" t="s">
        <v>68</v>
      </c>
      <c r="X106" t="s">
        <v>41</v>
      </c>
      <c r="Y106">
        <v>17.4041297935103</v>
      </c>
      <c r="Z106" t="s">
        <v>26</v>
      </c>
    </row>
    <row r="107" spans="23:26" x14ac:dyDescent="0.25">
      <c r="W107" t="s">
        <v>68</v>
      </c>
      <c r="X107" t="s">
        <v>42</v>
      </c>
      <c r="Y107">
        <v>3.2521653865010598</v>
      </c>
      <c r="Z107" t="s">
        <v>26</v>
      </c>
    </row>
    <row r="108" spans="23:26" x14ac:dyDescent="0.25">
      <c r="W108" t="s">
        <v>68</v>
      </c>
      <c r="X108" t="s">
        <v>43</v>
      </c>
      <c r="Y108">
        <v>13.5083834229674</v>
      </c>
      <c r="Z108" t="s">
        <v>26</v>
      </c>
    </row>
    <row r="109" spans="23:26" x14ac:dyDescent="0.25">
      <c r="W109" t="s">
        <v>68</v>
      </c>
      <c r="X109" t="s">
        <v>44</v>
      </c>
      <c r="Y109">
        <v>0</v>
      </c>
      <c r="Z109" t="s">
        <v>26</v>
      </c>
    </row>
    <row r="110" spans="23:26" x14ac:dyDescent="0.25">
      <c r="W110" t="s">
        <v>68</v>
      </c>
      <c r="X110" t="s">
        <v>45</v>
      </c>
      <c r="Y110">
        <v>1.6025428779551001</v>
      </c>
      <c r="Z110" t="s">
        <v>26</v>
      </c>
    </row>
    <row r="111" spans="23:26" x14ac:dyDescent="0.25">
      <c r="W111" t="s">
        <v>68</v>
      </c>
      <c r="X111" t="s">
        <v>46</v>
      </c>
      <c r="Y111">
        <v>8.2271147161066001</v>
      </c>
      <c r="Z111" t="s">
        <v>26</v>
      </c>
    </row>
    <row r="112" spans="23:26" x14ac:dyDescent="0.25">
      <c r="W112" t="s">
        <v>68</v>
      </c>
      <c r="X112" t="s">
        <v>47</v>
      </c>
      <c r="Y112">
        <v>0</v>
      </c>
      <c r="Z112" t="s">
        <v>26</v>
      </c>
    </row>
    <row r="113" spans="23:26" x14ac:dyDescent="0.25">
      <c r="W113" t="s">
        <v>68</v>
      </c>
      <c r="X113" t="s">
        <v>48</v>
      </c>
      <c r="Y113">
        <v>4.2145593869731801</v>
      </c>
      <c r="Z113" t="s">
        <v>26</v>
      </c>
    </row>
    <row r="114" spans="23:26" x14ac:dyDescent="0.25">
      <c r="W114" t="s">
        <v>68</v>
      </c>
      <c r="X114" t="s">
        <v>49</v>
      </c>
      <c r="Y114">
        <v>0.30303030303030298</v>
      </c>
      <c r="Z114" t="s">
        <v>26</v>
      </c>
    </row>
    <row r="115" spans="23:26" x14ac:dyDescent="0.25">
      <c r="W115" t="s">
        <v>68</v>
      </c>
      <c r="X115" t="s">
        <v>50</v>
      </c>
      <c r="Y115">
        <v>22.3617339312406</v>
      </c>
      <c r="Z115" t="s">
        <v>26</v>
      </c>
    </row>
    <row r="116" spans="23:26" x14ac:dyDescent="0.25">
      <c r="W116" t="s">
        <v>68</v>
      </c>
      <c r="X116" t="s">
        <v>51</v>
      </c>
      <c r="Y116">
        <v>2.2572178477690201</v>
      </c>
      <c r="Z116" t="s">
        <v>26</v>
      </c>
    </row>
    <row r="117" spans="23:26" x14ac:dyDescent="0.25">
      <c r="W117" t="s">
        <v>68</v>
      </c>
      <c r="X117" t="s">
        <v>52</v>
      </c>
      <c r="Y117">
        <v>0</v>
      </c>
      <c r="Z117" t="s">
        <v>26</v>
      </c>
    </row>
    <row r="118" spans="23:26" x14ac:dyDescent="0.25">
      <c r="W118" t="s">
        <v>68</v>
      </c>
      <c r="X118" t="s">
        <v>53</v>
      </c>
      <c r="Y118">
        <v>0</v>
      </c>
      <c r="Z118" t="s">
        <v>26</v>
      </c>
    </row>
    <row r="119" spans="23:26" x14ac:dyDescent="0.25">
      <c r="W119" t="s">
        <v>68</v>
      </c>
      <c r="X119" t="s">
        <v>54</v>
      </c>
      <c r="Y119">
        <v>2.9810298102981001</v>
      </c>
      <c r="Z119" t="s">
        <v>26</v>
      </c>
    </row>
    <row r="120" spans="23:26" x14ac:dyDescent="0.25">
      <c r="W120" t="s">
        <v>68</v>
      </c>
      <c r="X120" t="s">
        <v>55</v>
      </c>
      <c r="Y120">
        <v>11.7171717171717</v>
      </c>
      <c r="Z120" t="s">
        <v>26</v>
      </c>
    </row>
    <row r="121" spans="23:26" x14ac:dyDescent="0.25">
      <c r="W121" t="s">
        <v>68</v>
      </c>
      <c r="X121" t="s">
        <v>56</v>
      </c>
      <c r="Y121">
        <v>0</v>
      </c>
      <c r="Z121" t="s">
        <v>26</v>
      </c>
    </row>
    <row r="122" spans="23:26" x14ac:dyDescent="0.25">
      <c r="W122" t="s">
        <v>68</v>
      </c>
      <c r="X122" t="s">
        <v>57</v>
      </c>
      <c r="Y122">
        <v>0.35842293906810002</v>
      </c>
      <c r="Z122" t="s">
        <v>26</v>
      </c>
    </row>
    <row r="123" spans="23:26" x14ac:dyDescent="0.25">
      <c r="W123" t="s">
        <v>68</v>
      </c>
      <c r="X123" t="s">
        <v>58</v>
      </c>
      <c r="Y123">
        <v>0</v>
      </c>
      <c r="Z123" t="s">
        <v>26</v>
      </c>
    </row>
    <row r="124" spans="23:26" x14ac:dyDescent="0.25">
      <c r="W124" t="s">
        <v>68</v>
      </c>
      <c r="X124" t="s">
        <v>59</v>
      </c>
      <c r="Y124">
        <v>13.257993384784999</v>
      </c>
      <c r="Z124" t="s">
        <v>26</v>
      </c>
    </row>
    <row r="125" spans="23:26" x14ac:dyDescent="0.25">
      <c r="W125" t="s">
        <v>68</v>
      </c>
      <c r="X125" t="s">
        <v>60</v>
      </c>
      <c r="Y125">
        <v>7.0487804878048701</v>
      </c>
      <c r="Z125" t="s">
        <v>26</v>
      </c>
    </row>
    <row r="126" spans="23:26" x14ac:dyDescent="0.25">
      <c r="W126" t="s">
        <v>68</v>
      </c>
      <c r="X126" t="s">
        <v>61</v>
      </c>
      <c r="Y126">
        <v>11.7806731813246</v>
      </c>
      <c r="Z126" t="s">
        <v>26</v>
      </c>
    </row>
    <row r="127" spans="23:26" x14ac:dyDescent="0.25">
      <c r="W127" t="s">
        <v>68</v>
      </c>
      <c r="X127" t="s">
        <v>62</v>
      </c>
      <c r="Y127">
        <v>0</v>
      </c>
      <c r="Z127" t="s">
        <v>26</v>
      </c>
    </row>
    <row r="128" spans="23:26" x14ac:dyDescent="0.25">
      <c r="W128" t="s">
        <v>68</v>
      </c>
      <c r="X128" t="s">
        <v>63</v>
      </c>
      <c r="Y128">
        <v>0.99148163664292699</v>
      </c>
      <c r="Z128" t="s">
        <v>26</v>
      </c>
    </row>
    <row r="129" spans="23:26" x14ac:dyDescent="0.25">
      <c r="W129" t="s">
        <v>68</v>
      </c>
      <c r="X129" t="s">
        <v>64</v>
      </c>
      <c r="Y129">
        <v>1.10474059572087</v>
      </c>
      <c r="Z129" t="s">
        <v>26</v>
      </c>
    </row>
    <row r="130" spans="23:26" x14ac:dyDescent="0.25">
      <c r="W130" t="s">
        <v>68</v>
      </c>
      <c r="X130" t="s">
        <v>65</v>
      </c>
      <c r="Y130">
        <v>3.0855539971949502</v>
      </c>
      <c r="Z130" t="s">
        <v>26</v>
      </c>
    </row>
  </sheetData>
  <autoFilter ref="W2:Z130" xr:uid="{F79C2F0F-B8AA-4DA1-8F6F-DAD668A995C1}">
    <sortState xmlns:xlrd2="http://schemas.microsoft.com/office/spreadsheetml/2017/richdata2" ref="W3:Z34">
      <sortCondition descending="1" ref="Y2:Y1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10B9-ACB9-47F3-A707-5F693E49B3E6}">
  <dimension ref="A1:AB162"/>
  <sheetViews>
    <sheetView topLeftCell="H124" workbookViewId="0">
      <selection activeCell="U143" sqref="U143"/>
    </sheetView>
  </sheetViews>
  <sheetFormatPr defaultRowHeight="15" x14ac:dyDescent="0.25"/>
  <sheetData>
    <row r="1" spans="1:28" x14ac:dyDescent="0.25">
      <c r="A1" t="s">
        <v>127</v>
      </c>
      <c r="F1" t="s">
        <v>128</v>
      </c>
      <c r="K1" t="s">
        <v>129</v>
      </c>
      <c r="P1" t="s">
        <v>130</v>
      </c>
      <c r="V1" t="s">
        <v>170</v>
      </c>
      <c r="AA1" t="s">
        <v>178</v>
      </c>
    </row>
    <row r="2" spans="1:28" x14ac:dyDescent="0.25">
      <c r="A2" t="s">
        <v>131</v>
      </c>
      <c r="B2">
        <v>2050</v>
      </c>
      <c r="C2" t="s">
        <v>5</v>
      </c>
      <c r="D2" t="s">
        <v>23</v>
      </c>
      <c r="F2" t="s">
        <v>131</v>
      </c>
      <c r="G2">
        <v>2050</v>
      </c>
      <c r="H2" t="s">
        <v>5</v>
      </c>
      <c r="I2" t="s">
        <v>23</v>
      </c>
      <c r="K2" t="s">
        <v>131</v>
      </c>
      <c r="L2">
        <v>2050</v>
      </c>
      <c r="M2" t="s">
        <v>171</v>
      </c>
      <c r="N2" t="s">
        <v>23</v>
      </c>
      <c r="P2" t="s">
        <v>131</v>
      </c>
      <c r="Q2">
        <v>2050</v>
      </c>
      <c r="R2" t="s">
        <v>23</v>
      </c>
      <c r="S2" t="s">
        <v>177</v>
      </c>
      <c r="T2" t="s">
        <v>183</v>
      </c>
      <c r="V2" t="s">
        <v>131</v>
      </c>
      <c r="W2">
        <v>2050</v>
      </c>
      <c r="X2" t="s">
        <v>171</v>
      </c>
      <c r="Y2" t="s">
        <v>23</v>
      </c>
      <c r="AA2">
        <v>2050</v>
      </c>
      <c r="AB2" t="s">
        <v>23</v>
      </c>
    </row>
    <row r="3" spans="1:28" x14ac:dyDescent="0.25">
      <c r="A3" t="s">
        <v>132</v>
      </c>
      <c r="B3">
        <v>5.0713800000000003E-2</v>
      </c>
      <c r="C3" t="s">
        <v>133</v>
      </c>
      <c r="D3" t="s">
        <v>134</v>
      </c>
      <c r="F3" t="s">
        <v>132</v>
      </c>
      <c r="G3">
        <v>2.5700000000000001E-2</v>
      </c>
      <c r="H3" t="s">
        <v>133</v>
      </c>
      <c r="I3" t="s">
        <v>134</v>
      </c>
      <c r="K3" t="s">
        <v>132</v>
      </c>
      <c r="L3">
        <v>2.6975599999999999E-2</v>
      </c>
      <c r="M3" t="s">
        <v>172</v>
      </c>
      <c r="N3" t="s">
        <v>134</v>
      </c>
      <c r="P3" t="str">
        <f>K3</f>
        <v>USA</v>
      </c>
      <c r="Q3">
        <f>B3-G3-L3</f>
        <v>-1.9617999999999962E-3</v>
      </c>
      <c r="R3" t="str">
        <f>N3</f>
        <v>1975$/kg</v>
      </c>
      <c r="S3">
        <f>Q3/0.17*1000</f>
        <v>-11.539999999999978</v>
      </c>
      <c r="T3" s="2">
        <f>S3-AA$6</f>
        <v>-107.79707317073169</v>
      </c>
      <c r="V3" t="s">
        <v>139</v>
      </c>
      <c r="W3">
        <v>9.2371999999999996E-2</v>
      </c>
      <c r="X3" t="s">
        <v>7</v>
      </c>
      <c r="Y3" t="s">
        <v>134</v>
      </c>
      <c r="AA3" s="1">
        <v>303.58</v>
      </c>
      <c r="AB3" t="s">
        <v>179</v>
      </c>
    </row>
    <row r="4" spans="1:28" x14ac:dyDescent="0.25">
      <c r="A4" t="s">
        <v>132</v>
      </c>
      <c r="B4">
        <v>6.4458000000000001E-2</v>
      </c>
      <c r="C4" t="s">
        <v>135</v>
      </c>
      <c r="D4" t="s">
        <v>134</v>
      </c>
      <c r="F4" t="s">
        <v>132</v>
      </c>
      <c r="G4">
        <v>2.4799999999999999E-2</v>
      </c>
      <c r="H4" t="s">
        <v>135</v>
      </c>
      <c r="I4" t="s">
        <v>134</v>
      </c>
      <c r="K4" t="s">
        <v>132</v>
      </c>
      <c r="L4">
        <v>3.43474E-2</v>
      </c>
      <c r="M4" t="s">
        <v>173</v>
      </c>
      <c r="N4" t="s">
        <v>134</v>
      </c>
      <c r="P4" t="str">
        <f t="shared" ref="P4:P67" si="0">K4</f>
        <v>USA</v>
      </c>
      <c r="Q4">
        <f t="shared" ref="Q4:Q67" si="1">B4-G4-L4</f>
        <v>5.3105999999999987E-3</v>
      </c>
      <c r="R4" t="str">
        <f t="shared" ref="R4:R67" si="2">N4</f>
        <v>1975$/kg</v>
      </c>
      <c r="S4">
        <f t="shared" ref="S4:S67" si="3">Q4/0.17*1000</f>
        <v>31.238823529411754</v>
      </c>
      <c r="T4" s="2">
        <f t="shared" ref="T4:T67" si="4">S4-AA$6</f>
        <v>-65.018249641319954</v>
      </c>
      <c r="V4" t="s">
        <v>140</v>
      </c>
      <c r="W4">
        <v>3.4949899999999999E-2</v>
      </c>
      <c r="X4" t="s">
        <v>7</v>
      </c>
      <c r="Y4" t="s">
        <v>134</v>
      </c>
      <c r="AA4" s="1">
        <f>AA3/0.41</f>
        <v>740.43902439024396</v>
      </c>
      <c r="AB4" t="s">
        <v>180</v>
      </c>
    </row>
    <row r="5" spans="1:28" x14ac:dyDescent="0.25">
      <c r="A5" t="s">
        <v>132</v>
      </c>
      <c r="B5">
        <v>7.3874099999999998E-2</v>
      </c>
      <c r="C5" t="s">
        <v>136</v>
      </c>
      <c r="D5" t="s">
        <v>134</v>
      </c>
      <c r="F5" t="s">
        <v>132</v>
      </c>
      <c r="G5">
        <v>2.4199999999999999E-2</v>
      </c>
      <c r="H5" t="s">
        <v>136</v>
      </c>
      <c r="I5" t="s">
        <v>134</v>
      </c>
      <c r="K5" t="s">
        <v>132</v>
      </c>
      <c r="L5">
        <v>4.3799100000000001E-2</v>
      </c>
      <c r="M5" t="s">
        <v>174</v>
      </c>
      <c r="N5" t="s">
        <v>134</v>
      </c>
      <c r="P5" t="str">
        <f t="shared" si="0"/>
        <v>USA</v>
      </c>
      <c r="Q5">
        <f t="shared" si="1"/>
        <v>5.8749999999999983E-3</v>
      </c>
      <c r="R5" t="str">
        <f t="shared" si="2"/>
        <v>1975$/kg</v>
      </c>
      <c r="S5">
        <f t="shared" si="3"/>
        <v>34.558823529411754</v>
      </c>
      <c r="T5" s="2">
        <f t="shared" si="4"/>
        <v>-61.698249641319961</v>
      </c>
      <c r="V5" t="s">
        <v>141</v>
      </c>
      <c r="W5">
        <v>7.6029299999999994E-2</v>
      </c>
      <c r="X5" t="s">
        <v>7</v>
      </c>
      <c r="Y5" t="s">
        <v>134</v>
      </c>
      <c r="AA5">
        <v>0.13</v>
      </c>
      <c r="AB5" t="s">
        <v>181</v>
      </c>
    </row>
    <row r="6" spans="1:28" x14ac:dyDescent="0.25">
      <c r="A6" t="s">
        <v>132</v>
      </c>
      <c r="B6">
        <v>6.1161699999999999E-2</v>
      </c>
      <c r="C6" t="s">
        <v>137</v>
      </c>
      <c r="D6" t="s">
        <v>134</v>
      </c>
      <c r="F6" t="s">
        <v>132</v>
      </c>
      <c r="G6">
        <v>2.52E-2</v>
      </c>
      <c r="H6" t="s">
        <v>137</v>
      </c>
      <c r="I6" t="s">
        <v>134</v>
      </c>
      <c r="K6" t="s">
        <v>132</v>
      </c>
      <c r="L6">
        <v>3.6462799999999997E-2</v>
      </c>
      <c r="M6" t="s">
        <v>175</v>
      </c>
      <c r="N6" t="s">
        <v>134</v>
      </c>
      <c r="P6" t="str">
        <f t="shared" si="0"/>
        <v>USA</v>
      </c>
      <c r="Q6">
        <f t="shared" si="1"/>
        <v>-5.0109999999999738E-4</v>
      </c>
      <c r="R6" t="str">
        <f t="shared" si="2"/>
        <v>1975$/kg</v>
      </c>
      <c r="S6">
        <f t="shared" si="3"/>
        <v>-2.9476470588235135</v>
      </c>
      <c r="T6" s="2">
        <f t="shared" si="4"/>
        <v>-99.204720229555235</v>
      </c>
      <c r="V6" t="s">
        <v>142</v>
      </c>
      <c r="W6">
        <v>9.8400000000000001E-2</v>
      </c>
      <c r="X6" t="s">
        <v>7</v>
      </c>
      <c r="Y6" t="s">
        <v>134</v>
      </c>
      <c r="AA6" s="1">
        <f>AA4*AA5</f>
        <v>96.257073170731715</v>
      </c>
      <c r="AB6" t="s">
        <v>182</v>
      </c>
    </row>
    <row r="7" spans="1:28" x14ac:dyDescent="0.25">
      <c r="A7" t="s">
        <v>132</v>
      </c>
      <c r="B7">
        <v>4.9724699999999997E-2</v>
      </c>
      <c r="C7" t="s">
        <v>138</v>
      </c>
      <c r="D7" t="s">
        <v>134</v>
      </c>
      <c r="F7" t="s">
        <v>132</v>
      </c>
      <c r="G7">
        <v>2.5100000000000001E-2</v>
      </c>
      <c r="H7" t="s">
        <v>138</v>
      </c>
      <c r="I7" t="s">
        <v>134</v>
      </c>
      <c r="K7" t="s">
        <v>132</v>
      </c>
      <c r="L7">
        <v>2.9553699999999999E-2</v>
      </c>
      <c r="M7" t="s">
        <v>176</v>
      </c>
      <c r="N7" t="s">
        <v>134</v>
      </c>
      <c r="P7" t="str">
        <f t="shared" si="0"/>
        <v>USA</v>
      </c>
      <c r="Q7">
        <f t="shared" si="1"/>
        <v>-4.9290000000000028E-3</v>
      </c>
      <c r="R7" t="str">
        <f t="shared" si="2"/>
        <v>1975$/kg</v>
      </c>
      <c r="S7">
        <f t="shared" si="3"/>
        <v>-28.994117647058836</v>
      </c>
      <c r="T7" s="2">
        <f t="shared" si="4"/>
        <v>-125.25119081779056</v>
      </c>
      <c r="V7" t="s">
        <v>168</v>
      </c>
      <c r="W7">
        <v>7.7184299999999997E-2</v>
      </c>
      <c r="X7" t="s">
        <v>7</v>
      </c>
      <c r="Y7" t="s">
        <v>134</v>
      </c>
    </row>
    <row r="8" spans="1:28" x14ac:dyDescent="0.25">
      <c r="A8" t="s">
        <v>139</v>
      </c>
      <c r="B8">
        <v>9.0251899999999996E-2</v>
      </c>
      <c r="C8" t="s">
        <v>133</v>
      </c>
      <c r="D8" t="s">
        <v>134</v>
      </c>
      <c r="F8" t="s">
        <v>139</v>
      </c>
      <c r="G8">
        <v>2.5700000000000001E-2</v>
      </c>
      <c r="H8" t="s">
        <v>133</v>
      </c>
      <c r="I8" t="s">
        <v>134</v>
      </c>
      <c r="K8" t="s">
        <v>139</v>
      </c>
      <c r="L8">
        <v>4.5099899999999998E-2</v>
      </c>
      <c r="M8" t="s">
        <v>172</v>
      </c>
      <c r="N8" t="s">
        <v>134</v>
      </c>
      <c r="P8" t="str">
        <f t="shared" si="0"/>
        <v>Africa_Eastern</v>
      </c>
      <c r="Q8">
        <f t="shared" si="1"/>
        <v>1.9451999999999997E-2</v>
      </c>
      <c r="R8" t="str">
        <f t="shared" si="2"/>
        <v>1975$/kg</v>
      </c>
      <c r="S8">
        <f t="shared" si="3"/>
        <v>114.42352941176468</v>
      </c>
      <c r="T8" s="2">
        <f t="shared" si="4"/>
        <v>18.166456241032961</v>
      </c>
      <c r="V8" t="s">
        <v>143</v>
      </c>
      <c r="W8">
        <v>4.9406100000000001E-2</v>
      </c>
      <c r="X8" t="s">
        <v>7</v>
      </c>
      <c r="Y8" t="s">
        <v>134</v>
      </c>
    </row>
    <row r="9" spans="1:28" x14ac:dyDescent="0.25">
      <c r="A9" t="s">
        <v>139</v>
      </c>
      <c r="B9">
        <v>0.102086</v>
      </c>
      <c r="C9" t="s">
        <v>135</v>
      </c>
      <c r="D9" t="s">
        <v>134</v>
      </c>
      <c r="F9" t="s">
        <v>139</v>
      </c>
      <c r="G9">
        <v>2.4799999999999999E-2</v>
      </c>
      <c r="H9" t="s">
        <v>135</v>
      </c>
      <c r="I9" t="s">
        <v>134</v>
      </c>
      <c r="K9" t="s">
        <v>139</v>
      </c>
      <c r="L9">
        <v>5.2221099999999999E-2</v>
      </c>
      <c r="M9" t="s">
        <v>173</v>
      </c>
      <c r="N9" t="s">
        <v>134</v>
      </c>
      <c r="P9" t="str">
        <f t="shared" si="0"/>
        <v>Africa_Eastern</v>
      </c>
      <c r="Q9">
        <f t="shared" si="1"/>
        <v>2.5064899999999994E-2</v>
      </c>
      <c r="R9" t="str">
        <f t="shared" si="2"/>
        <v>1975$/kg</v>
      </c>
      <c r="S9">
        <f t="shared" si="3"/>
        <v>147.44058823529409</v>
      </c>
      <c r="T9" s="2">
        <f t="shared" si="4"/>
        <v>51.183515064562371</v>
      </c>
      <c r="V9" t="s">
        <v>144</v>
      </c>
      <c r="W9">
        <v>3.4543299999999999E-2</v>
      </c>
      <c r="X9" t="s">
        <v>7</v>
      </c>
      <c r="Y9" t="s">
        <v>134</v>
      </c>
    </row>
    <row r="10" spans="1:28" x14ac:dyDescent="0.25">
      <c r="A10" t="s">
        <v>139</v>
      </c>
      <c r="B10">
        <v>9.2450500000000005E-2</v>
      </c>
      <c r="C10" t="s">
        <v>136</v>
      </c>
      <c r="D10" t="s">
        <v>134</v>
      </c>
      <c r="F10" t="s">
        <v>139</v>
      </c>
      <c r="G10">
        <v>2.4199999999999999E-2</v>
      </c>
      <c r="H10" t="s">
        <v>136</v>
      </c>
      <c r="I10" t="s">
        <v>134</v>
      </c>
      <c r="K10" t="s">
        <v>139</v>
      </c>
      <c r="L10">
        <v>5.2838700000000002E-2</v>
      </c>
      <c r="M10" t="s">
        <v>174</v>
      </c>
      <c r="N10" t="s">
        <v>134</v>
      </c>
      <c r="P10" t="str">
        <f t="shared" si="0"/>
        <v>Africa_Eastern</v>
      </c>
      <c r="Q10">
        <f t="shared" si="1"/>
        <v>1.5411800000000003E-2</v>
      </c>
      <c r="R10" t="str">
        <f t="shared" si="2"/>
        <v>1975$/kg</v>
      </c>
      <c r="S10">
        <f t="shared" si="3"/>
        <v>90.657647058823542</v>
      </c>
      <c r="T10" s="2">
        <f t="shared" si="4"/>
        <v>-5.5994261119081727</v>
      </c>
      <c r="V10" t="s">
        <v>145</v>
      </c>
      <c r="W10">
        <v>6.2713099999999994E-2</v>
      </c>
      <c r="X10" t="s">
        <v>7</v>
      </c>
      <c r="Y10" t="s">
        <v>134</v>
      </c>
    </row>
    <row r="11" spans="1:28" x14ac:dyDescent="0.25">
      <c r="A11" t="s">
        <v>139</v>
      </c>
      <c r="B11">
        <v>0.110649</v>
      </c>
      <c r="C11" t="s">
        <v>137</v>
      </c>
      <c r="D11" t="s">
        <v>134</v>
      </c>
      <c r="F11" t="s">
        <v>139</v>
      </c>
      <c r="G11">
        <v>2.52E-2</v>
      </c>
      <c r="H11" t="s">
        <v>137</v>
      </c>
      <c r="I11" t="s">
        <v>134</v>
      </c>
      <c r="K11" t="s">
        <v>139</v>
      </c>
      <c r="L11">
        <v>5.9630799999999998E-2</v>
      </c>
      <c r="M11" t="s">
        <v>175</v>
      </c>
      <c r="N11" t="s">
        <v>134</v>
      </c>
      <c r="P11" t="str">
        <f t="shared" si="0"/>
        <v>Africa_Eastern</v>
      </c>
      <c r="Q11">
        <f t="shared" si="1"/>
        <v>2.5818199999999999E-2</v>
      </c>
      <c r="R11" t="str">
        <f t="shared" si="2"/>
        <v>1975$/kg</v>
      </c>
      <c r="S11">
        <f t="shared" si="3"/>
        <v>151.87176470588236</v>
      </c>
      <c r="T11" s="2">
        <f t="shared" si="4"/>
        <v>55.614691535150641</v>
      </c>
      <c r="V11" t="s">
        <v>146</v>
      </c>
      <c r="W11">
        <v>5.3978199999999997E-2</v>
      </c>
      <c r="X11" t="s">
        <v>7</v>
      </c>
      <c r="Y11" t="s">
        <v>134</v>
      </c>
    </row>
    <row r="12" spans="1:28" x14ac:dyDescent="0.25">
      <c r="A12" t="s">
        <v>139</v>
      </c>
      <c r="B12">
        <v>9.7027600000000006E-2</v>
      </c>
      <c r="C12" t="s">
        <v>138</v>
      </c>
      <c r="D12" t="s">
        <v>134</v>
      </c>
      <c r="F12" t="s">
        <v>139</v>
      </c>
      <c r="G12">
        <v>2.5100000000000001E-2</v>
      </c>
      <c r="H12" t="s">
        <v>138</v>
      </c>
      <c r="I12" t="s">
        <v>134</v>
      </c>
      <c r="K12" t="s">
        <v>139</v>
      </c>
      <c r="L12">
        <v>5.1786699999999998E-2</v>
      </c>
      <c r="M12" t="s">
        <v>176</v>
      </c>
      <c r="N12" t="s">
        <v>134</v>
      </c>
      <c r="P12" t="str">
        <f t="shared" si="0"/>
        <v>Africa_Eastern</v>
      </c>
      <c r="Q12">
        <f t="shared" si="1"/>
        <v>2.014090000000001E-2</v>
      </c>
      <c r="R12" t="str">
        <f t="shared" si="2"/>
        <v>1975$/kg</v>
      </c>
      <c r="S12">
        <f t="shared" si="3"/>
        <v>118.47588235294123</v>
      </c>
      <c r="T12" s="2">
        <f t="shared" si="4"/>
        <v>22.218809182209512</v>
      </c>
      <c r="V12" t="s">
        <v>147</v>
      </c>
      <c r="W12">
        <v>3.2485899999999998E-2</v>
      </c>
      <c r="X12" t="s">
        <v>7</v>
      </c>
      <c r="Y12" t="s">
        <v>134</v>
      </c>
    </row>
    <row r="13" spans="1:28" x14ac:dyDescent="0.25">
      <c r="A13" t="s">
        <v>140</v>
      </c>
      <c r="B13">
        <v>3.4894700000000001E-2</v>
      </c>
      <c r="C13" t="s">
        <v>133</v>
      </c>
      <c r="D13" t="s">
        <v>134</v>
      </c>
      <c r="F13" t="s">
        <v>140</v>
      </c>
      <c r="G13">
        <v>2.5700000000000001E-2</v>
      </c>
      <c r="H13" t="s">
        <v>133</v>
      </c>
      <c r="I13" t="s">
        <v>134</v>
      </c>
      <c r="K13" t="s">
        <v>140</v>
      </c>
      <c r="L13">
        <v>1.9724100000000001E-2</v>
      </c>
      <c r="M13" t="s">
        <v>172</v>
      </c>
      <c r="N13" t="s">
        <v>134</v>
      </c>
      <c r="P13" t="str">
        <f t="shared" si="0"/>
        <v>Africa_Northern</v>
      </c>
      <c r="Q13">
        <f t="shared" si="1"/>
        <v>-1.0529400000000001E-2</v>
      </c>
      <c r="R13" t="str">
        <f t="shared" si="2"/>
        <v>1975$/kg</v>
      </c>
      <c r="S13">
        <f t="shared" si="3"/>
        <v>-61.937647058823536</v>
      </c>
      <c r="T13" s="2">
        <f t="shared" si="4"/>
        <v>-158.19472022955526</v>
      </c>
      <c r="V13" t="s">
        <v>148</v>
      </c>
      <c r="W13">
        <v>4.6048600000000002E-2</v>
      </c>
      <c r="X13" t="s">
        <v>7</v>
      </c>
      <c r="Y13" t="s">
        <v>134</v>
      </c>
    </row>
    <row r="14" spans="1:28" x14ac:dyDescent="0.25">
      <c r="A14" t="s">
        <v>140</v>
      </c>
      <c r="B14">
        <v>4.79722E-2</v>
      </c>
      <c r="C14" t="s">
        <v>135</v>
      </c>
      <c r="D14" t="s">
        <v>134</v>
      </c>
      <c r="F14" t="s">
        <v>140</v>
      </c>
      <c r="G14">
        <v>2.4799999999999999E-2</v>
      </c>
      <c r="H14" t="s">
        <v>135</v>
      </c>
      <c r="I14" t="s">
        <v>134</v>
      </c>
      <c r="K14" t="s">
        <v>140</v>
      </c>
      <c r="L14">
        <v>2.6516399999999999E-2</v>
      </c>
      <c r="M14" t="s">
        <v>173</v>
      </c>
      <c r="N14" t="s">
        <v>134</v>
      </c>
      <c r="P14" t="str">
        <f t="shared" si="0"/>
        <v>Africa_Northern</v>
      </c>
      <c r="Q14">
        <f t="shared" si="1"/>
        <v>-3.3441999999999986E-3</v>
      </c>
      <c r="R14" t="str">
        <f t="shared" si="2"/>
        <v>1975$/kg</v>
      </c>
      <c r="S14">
        <f t="shared" si="3"/>
        <v>-19.671764705882342</v>
      </c>
      <c r="T14" s="2">
        <f t="shared" si="4"/>
        <v>-115.92883787661405</v>
      </c>
      <c r="V14" t="s">
        <v>169</v>
      </c>
      <c r="W14">
        <v>2.8603699999999999E-2</v>
      </c>
      <c r="X14" t="s">
        <v>7</v>
      </c>
      <c r="Y14" t="s">
        <v>134</v>
      </c>
    </row>
    <row r="15" spans="1:28" x14ac:dyDescent="0.25">
      <c r="A15" t="s">
        <v>140</v>
      </c>
      <c r="B15">
        <v>3.6664799999999997E-2</v>
      </c>
      <c r="C15" t="s">
        <v>136</v>
      </c>
      <c r="D15" t="s">
        <v>134</v>
      </c>
      <c r="F15" t="s">
        <v>140</v>
      </c>
      <c r="G15">
        <v>2.4199999999999999E-2</v>
      </c>
      <c r="H15" t="s">
        <v>136</v>
      </c>
      <c r="I15" t="s">
        <v>134</v>
      </c>
      <c r="K15" t="s">
        <v>140</v>
      </c>
      <c r="L15">
        <v>2.5692400000000001E-2</v>
      </c>
      <c r="M15" t="s">
        <v>174</v>
      </c>
      <c r="N15" t="s">
        <v>134</v>
      </c>
      <c r="P15" t="str">
        <f t="shared" si="0"/>
        <v>Africa_Northern</v>
      </c>
      <c r="Q15">
        <f t="shared" si="1"/>
        <v>-1.3227600000000003E-2</v>
      </c>
      <c r="R15" t="str">
        <f t="shared" si="2"/>
        <v>1975$/kg</v>
      </c>
      <c r="S15">
        <f t="shared" si="3"/>
        <v>-77.809411764705885</v>
      </c>
      <c r="T15" s="2">
        <f t="shared" si="4"/>
        <v>-174.06648493543759</v>
      </c>
      <c r="V15" t="s">
        <v>149</v>
      </c>
      <c r="W15">
        <v>5.5801200000000002E-2</v>
      </c>
      <c r="X15" t="s">
        <v>7</v>
      </c>
      <c r="Y15" t="s">
        <v>134</v>
      </c>
    </row>
    <row r="16" spans="1:28" x14ac:dyDescent="0.25">
      <c r="A16" t="s">
        <v>140</v>
      </c>
      <c r="B16">
        <v>7.7703499999999995E-2</v>
      </c>
      <c r="C16" t="s">
        <v>137</v>
      </c>
      <c r="D16" t="s">
        <v>134</v>
      </c>
      <c r="F16" t="s">
        <v>140</v>
      </c>
      <c r="G16">
        <v>2.52E-2</v>
      </c>
      <c r="H16" t="s">
        <v>137</v>
      </c>
      <c r="I16" t="s">
        <v>134</v>
      </c>
      <c r="K16" t="s">
        <v>140</v>
      </c>
      <c r="L16">
        <v>4.4207099999999999E-2</v>
      </c>
      <c r="M16" t="s">
        <v>175</v>
      </c>
      <c r="N16" t="s">
        <v>134</v>
      </c>
      <c r="P16" t="str">
        <f t="shared" si="0"/>
        <v>Africa_Northern</v>
      </c>
      <c r="Q16">
        <f t="shared" si="1"/>
        <v>8.2963999999999954E-3</v>
      </c>
      <c r="R16" t="str">
        <f t="shared" si="2"/>
        <v>1975$/kg</v>
      </c>
      <c r="S16">
        <f t="shared" si="3"/>
        <v>48.802352941176444</v>
      </c>
      <c r="T16" s="2">
        <f t="shared" si="4"/>
        <v>-47.454720229555271</v>
      </c>
      <c r="V16" t="s">
        <v>150</v>
      </c>
      <c r="W16">
        <v>4.74375E-2</v>
      </c>
      <c r="X16" t="s">
        <v>7</v>
      </c>
      <c r="Y16" t="s">
        <v>134</v>
      </c>
    </row>
    <row r="17" spans="1:25" x14ac:dyDescent="0.25">
      <c r="A17" t="s">
        <v>140</v>
      </c>
      <c r="B17">
        <v>3.3531699999999998E-2</v>
      </c>
      <c r="C17" t="s">
        <v>138</v>
      </c>
      <c r="D17" t="s">
        <v>134</v>
      </c>
      <c r="F17" t="s">
        <v>140</v>
      </c>
      <c r="G17">
        <v>2.5100000000000001E-2</v>
      </c>
      <c r="H17" t="s">
        <v>138</v>
      </c>
      <c r="I17" t="s">
        <v>134</v>
      </c>
      <c r="K17" t="s">
        <v>140</v>
      </c>
      <c r="L17">
        <v>2.1942799999999998E-2</v>
      </c>
      <c r="M17" t="s">
        <v>176</v>
      </c>
      <c r="N17" t="s">
        <v>134</v>
      </c>
      <c r="P17" t="str">
        <f t="shared" si="0"/>
        <v>Africa_Northern</v>
      </c>
      <c r="Q17">
        <f t="shared" si="1"/>
        <v>-1.3511100000000002E-2</v>
      </c>
      <c r="R17" t="str">
        <f t="shared" si="2"/>
        <v>1975$/kg</v>
      </c>
      <c r="S17">
        <f t="shared" si="3"/>
        <v>-79.477058823529418</v>
      </c>
      <c r="T17" s="2">
        <f t="shared" si="4"/>
        <v>-175.73413199426113</v>
      </c>
      <c r="V17" t="s">
        <v>151</v>
      </c>
      <c r="W17">
        <v>5.8991500000000002E-2</v>
      </c>
      <c r="X17" t="s">
        <v>7</v>
      </c>
      <c r="Y17" t="s">
        <v>134</v>
      </c>
    </row>
    <row r="18" spans="1:25" x14ac:dyDescent="0.25">
      <c r="A18" t="s">
        <v>141</v>
      </c>
      <c r="B18">
        <v>7.3459800000000006E-2</v>
      </c>
      <c r="C18" t="s">
        <v>133</v>
      </c>
      <c r="D18" t="s">
        <v>134</v>
      </c>
      <c r="F18" t="s">
        <v>141</v>
      </c>
      <c r="G18">
        <v>2.5700000000000001E-2</v>
      </c>
      <c r="H18" t="s">
        <v>133</v>
      </c>
      <c r="I18" t="s">
        <v>134</v>
      </c>
      <c r="K18" t="s">
        <v>141</v>
      </c>
      <c r="L18">
        <v>3.7402400000000002E-2</v>
      </c>
      <c r="M18" t="s">
        <v>172</v>
      </c>
      <c r="N18" t="s">
        <v>134</v>
      </c>
      <c r="P18" t="str">
        <f t="shared" si="0"/>
        <v>Africa_Southern</v>
      </c>
      <c r="Q18">
        <f t="shared" si="1"/>
        <v>1.0357400000000003E-2</v>
      </c>
      <c r="R18" t="str">
        <f t="shared" si="2"/>
        <v>1975$/kg</v>
      </c>
      <c r="S18">
        <f t="shared" si="3"/>
        <v>60.925882352941194</v>
      </c>
      <c r="T18" s="2">
        <f t="shared" si="4"/>
        <v>-35.331190817790521</v>
      </c>
      <c r="V18" t="s">
        <v>152</v>
      </c>
      <c r="W18">
        <v>5.6938099999999998E-2</v>
      </c>
      <c r="X18" t="s">
        <v>7</v>
      </c>
      <c r="Y18" t="s">
        <v>134</v>
      </c>
    </row>
    <row r="19" spans="1:25" x14ac:dyDescent="0.25">
      <c r="A19" t="s">
        <v>141</v>
      </c>
      <c r="B19">
        <v>8.9409500000000003E-2</v>
      </c>
      <c r="C19" t="s">
        <v>135</v>
      </c>
      <c r="D19" t="s">
        <v>134</v>
      </c>
      <c r="F19" t="s">
        <v>141</v>
      </c>
      <c r="G19">
        <v>2.4799999999999999E-2</v>
      </c>
      <c r="H19" t="s">
        <v>135</v>
      </c>
      <c r="I19" t="s">
        <v>134</v>
      </c>
      <c r="K19" t="s">
        <v>141</v>
      </c>
      <c r="L19">
        <v>4.6199700000000003E-2</v>
      </c>
      <c r="M19" t="s">
        <v>173</v>
      </c>
      <c r="N19" t="s">
        <v>134</v>
      </c>
      <c r="P19" t="str">
        <f t="shared" si="0"/>
        <v>Africa_Southern</v>
      </c>
      <c r="Q19">
        <f t="shared" si="1"/>
        <v>1.8409799999999997E-2</v>
      </c>
      <c r="R19" t="str">
        <f t="shared" si="2"/>
        <v>1975$/kg</v>
      </c>
      <c r="S19">
        <f t="shared" si="3"/>
        <v>108.29294117647056</v>
      </c>
      <c r="T19" s="2">
        <f t="shared" si="4"/>
        <v>12.035868005738848</v>
      </c>
      <c r="V19" t="s">
        <v>153</v>
      </c>
      <c r="W19">
        <v>8.4663599999999992E-3</v>
      </c>
      <c r="X19" t="s">
        <v>7</v>
      </c>
      <c r="Y19" t="s">
        <v>134</v>
      </c>
    </row>
    <row r="20" spans="1:25" x14ac:dyDescent="0.25">
      <c r="A20" t="s">
        <v>141</v>
      </c>
      <c r="B20">
        <v>7.8458E-2</v>
      </c>
      <c r="C20" t="s">
        <v>136</v>
      </c>
      <c r="D20" t="s">
        <v>134</v>
      </c>
      <c r="F20" t="s">
        <v>141</v>
      </c>
      <c r="G20">
        <v>2.4199999999999999E-2</v>
      </c>
      <c r="H20" t="s">
        <v>136</v>
      </c>
      <c r="I20" t="s">
        <v>134</v>
      </c>
      <c r="K20" t="s">
        <v>141</v>
      </c>
      <c r="L20">
        <v>4.60297E-2</v>
      </c>
      <c r="M20" t="s">
        <v>174</v>
      </c>
      <c r="N20" t="s">
        <v>134</v>
      </c>
      <c r="P20" t="str">
        <f t="shared" si="0"/>
        <v>Africa_Southern</v>
      </c>
      <c r="Q20">
        <f t="shared" si="1"/>
        <v>8.2283000000000009E-3</v>
      </c>
      <c r="R20" t="str">
        <f t="shared" si="2"/>
        <v>1975$/kg</v>
      </c>
      <c r="S20">
        <f t="shared" si="3"/>
        <v>48.40176470588235</v>
      </c>
      <c r="T20" s="2">
        <f t="shared" si="4"/>
        <v>-47.855308464849365</v>
      </c>
      <c r="V20" t="s">
        <v>154</v>
      </c>
      <c r="W20">
        <v>8.5561799999999993E-2</v>
      </c>
      <c r="X20" t="s">
        <v>7</v>
      </c>
      <c r="Y20" t="s">
        <v>134</v>
      </c>
    </row>
    <row r="21" spans="1:25" x14ac:dyDescent="0.25">
      <c r="A21" t="s">
        <v>141</v>
      </c>
      <c r="B21">
        <v>8.5566799999999998E-2</v>
      </c>
      <c r="C21" t="s">
        <v>137</v>
      </c>
      <c r="D21" t="s">
        <v>134</v>
      </c>
      <c r="F21" t="s">
        <v>141</v>
      </c>
      <c r="G21">
        <v>2.52E-2</v>
      </c>
      <c r="H21" t="s">
        <v>137</v>
      </c>
      <c r="I21" t="s">
        <v>134</v>
      </c>
      <c r="K21" t="s">
        <v>141</v>
      </c>
      <c r="L21">
        <v>4.7888399999999998E-2</v>
      </c>
      <c r="M21" t="s">
        <v>175</v>
      </c>
      <c r="N21" t="s">
        <v>134</v>
      </c>
      <c r="P21" t="str">
        <f t="shared" si="0"/>
        <v>Africa_Southern</v>
      </c>
      <c r="Q21">
        <f t="shared" si="1"/>
        <v>1.2478400000000001E-2</v>
      </c>
      <c r="R21" t="str">
        <f t="shared" si="2"/>
        <v>1975$/kg</v>
      </c>
      <c r="S21">
        <f t="shared" si="3"/>
        <v>73.402352941176474</v>
      </c>
      <c r="T21" s="2">
        <f t="shared" si="4"/>
        <v>-22.854720229555241</v>
      </c>
      <c r="V21" t="s">
        <v>155</v>
      </c>
      <c r="W21">
        <v>6.7619600000000002E-2</v>
      </c>
      <c r="X21" t="s">
        <v>7</v>
      </c>
      <c r="Y21" t="s">
        <v>134</v>
      </c>
    </row>
    <row r="22" spans="1:25" x14ac:dyDescent="0.25">
      <c r="A22" t="s">
        <v>141</v>
      </c>
      <c r="B22">
        <v>7.7457200000000004E-2</v>
      </c>
      <c r="C22" t="s">
        <v>138</v>
      </c>
      <c r="D22" t="s">
        <v>134</v>
      </c>
      <c r="F22" t="s">
        <v>141</v>
      </c>
      <c r="G22">
        <v>2.5100000000000001E-2</v>
      </c>
      <c r="H22" t="s">
        <v>138</v>
      </c>
      <c r="I22" t="s">
        <v>134</v>
      </c>
      <c r="K22" t="s">
        <v>141</v>
      </c>
      <c r="L22">
        <v>4.2588399999999998E-2</v>
      </c>
      <c r="M22" t="s">
        <v>176</v>
      </c>
      <c r="N22" t="s">
        <v>134</v>
      </c>
      <c r="P22" t="str">
        <f t="shared" si="0"/>
        <v>Africa_Southern</v>
      </c>
      <c r="Q22">
        <f t="shared" si="1"/>
        <v>9.768800000000008E-3</v>
      </c>
      <c r="R22" t="str">
        <f t="shared" si="2"/>
        <v>1975$/kg</v>
      </c>
      <c r="S22">
        <f t="shared" si="3"/>
        <v>57.463529411764746</v>
      </c>
      <c r="T22" s="2">
        <f t="shared" si="4"/>
        <v>-38.793543758966969</v>
      </c>
      <c r="V22" t="s">
        <v>156</v>
      </c>
      <c r="W22">
        <v>-9.6387699999999996E-3</v>
      </c>
      <c r="X22" t="s">
        <v>7</v>
      </c>
      <c r="Y22" t="s">
        <v>134</v>
      </c>
    </row>
    <row r="23" spans="1:25" x14ac:dyDescent="0.25">
      <c r="A23" t="s">
        <v>142</v>
      </c>
      <c r="B23">
        <v>9.7386600000000004E-2</v>
      </c>
      <c r="C23" t="s">
        <v>133</v>
      </c>
      <c r="D23" t="s">
        <v>134</v>
      </c>
      <c r="F23" t="s">
        <v>142</v>
      </c>
      <c r="G23">
        <v>2.5700000000000001E-2</v>
      </c>
      <c r="H23" t="s">
        <v>133</v>
      </c>
      <c r="I23" t="s">
        <v>134</v>
      </c>
      <c r="K23" t="s">
        <v>142</v>
      </c>
      <c r="L23">
        <v>4.8370499999999997E-2</v>
      </c>
      <c r="M23" t="s">
        <v>172</v>
      </c>
      <c r="N23" t="s">
        <v>134</v>
      </c>
      <c r="P23" t="str">
        <f t="shared" si="0"/>
        <v>Africa_Western</v>
      </c>
      <c r="Q23">
        <f t="shared" si="1"/>
        <v>2.3316100000000006E-2</v>
      </c>
      <c r="R23" t="str">
        <f t="shared" si="2"/>
        <v>1975$/kg</v>
      </c>
      <c r="S23">
        <f t="shared" si="3"/>
        <v>137.15352941176474</v>
      </c>
      <c r="T23" s="2">
        <f t="shared" si="4"/>
        <v>40.896456241033022</v>
      </c>
      <c r="V23" t="s">
        <v>157</v>
      </c>
      <c r="W23">
        <v>3.1295299999999998E-2</v>
      </c>
      <c r="X23" t="s">
        <v>7</v>
      </c>
      <c r="Y23" t="s">
        <v>134</v>
      </c>
    </row>
    <row r="24" spans="1:25" x14ac:dyDescent="0.25">
      <c r="A24" t="s">
        <v>142</v>
      </c>
      <c r="B24">
        <v>0.11702799999999999</v>
      </c>
      <c r="C24" t="s">
        <v>135</v>
      </c>
      <c r="D24" t="s">
        <v>134</v>
      </c>
      <c r="F24" t="s">
        <v>142</v>
      </c>
      <c r="G24">
        <v>2.4799999999999999E-2</v>
      </c>
      <c r="H24" t="s">
        <v>135</v>
      </c>
      <c r="I24" t="s">
        <v>134</v>
      </c>
      <c r="K24" t="s">
        <v>142</v>
      </c>
      <c r="L24">
        <v>5.9318700000000002E-2</v>
      </c>
      <c r="M24" t="s">
        <v>173</v>
      </c>
      <c r="N24" t="s">
        <v>134</v>
      </c>
      <c r="P24" t="str">
        <f t="shared" si="0"/>
        <v>Africa_Western</v>
      </c>
      <c r="Q24">
        <f t="shared" si="1"/>
        <v>3.2909299999999989E-2</v>
      </c>
      <c r="R24" t="str">
        <f t="shared" si="2"/>
        <v>1975$/kg</v>
      </c>
      <c r="S24">
        <f t="shared" si="3"/>
        <v>193.58411764705875</v>
      </c>
      <c r="T24" s="2">
        <f t="shared" si="4"/>
        <v>97.327044476327032</v>
      </c>
      <c r="V24" t="s">
        <v>158</v>
      </c>
      <c r="W24">
        <v>3.6767800000000003E-2</v>
      </c>
      <c r="X24" t="s">
        <v>7</v>
      </c>
      <c r="Y24" t="s">
        <v>134</v>
      </c>
    </row>
    <row r="25" spans="1:25" x14ac:dyDescent="0.25">
      <c r="A25" t="s">
        <v>142</v>
      </c>
      <c r="B25">
        <v>9.7848599999999994E-2</v>
      </c>
      <c r="C25" t="s">
        <v>136</v>
      </c>
      <c r="D25" t="s">
        <v>134</v>
      </c>
      <c r="F25" t="s">
        <v>142</v>
      </c>
      <c r="G25">
        <v>2.4199999999999999E-2</v>
      </c>
      <c r="H25" t="s">
        <v>136</v>
      </c>
      <c r="I25" t="s">
        <v>134</v>
      </c>
      <c r="K25" t="s">
        <v>142</v>
      </c>
      <c r="L25">
        <v>5.5465500000000001E-2</v>
      </c>
      <c r="M25" t="s">
        <v>174</v>
      </c>
      <c r="N25" t="s">
        <v>134</v>
      </c>
      <c r="P25" t="str">
        <f t="shared" si="0"/>
        <v>Africa_Western</v>
      </c>
      <c r="Q25">
        <f t="shared" si="1"/>
        <v>1.8183099999999994E-2</v>
      </c>
      <c r="R25" t="str">
        <f t="shared" si="2"/>
        <v>1975$/kg</v>
      </c>
      <c r="S25">
        <f t="shared" si="3"/>
        <v>106.95941176470585</v>
      </c>
      <c r="T25" s="2">
        <f t="shared" si="4"/>
        <v>10.702338593974133</v>
      </c>
      <c r="V25" t="s">
        <v>159</v>
      </c>
      <c r="W25">
        <v>2.1637900000000002E-2</v>
      </c>
      <c r="X25" t="s">
        <v>7</v>
      </c>
      <c r="Y25" t="s">
        <v>134</v>
      </c>
    </row>
    <row r="26" spans="1:25" x14ac:dyDescent="0.25">
      <c r="A26" t="s">
        <v>142</v>
      </c>
      <c r="B26">
        <v>0.113263</v>
      </c>
      <c r="C26" t="s">
        <v>137</v>
      </c>
      <c r="D26" t="s">
        <v>134</v>
      </c>
      <c r="F26" t="s">
        <v>142</v>
      </c>
      <c r="G26">
        <v>2.52E-2</v>
      </c>
      <c r="H26" t="s">
        <v>137</v>
      </c>
      <c r="I26" t="s">
        <v>134</v>
      </c>
      <c r="K26" t="s">
        <v>142</v>
      </c>
      <c r="L26">
        <v>6.0854699999999998E-2</v>
      </c>
      <c r="M26" t="s">
        <v>175</v>
      </c>
      <c r="N26" t="s">
        <v>134</v>
      </c>
      <c r="P26" t="str">
        <f t="shared" si="0"/>
        <v>Africa_Western</v>
      </c>
      <c r="Q26">
        <f t="shared" si="1"/>
        <v>2.7208300000000005E-2</v>
      </c>
      <c r="R26" t="str">
        <f t="shared" si="2"/>
        <v>1975$/kg</v>
      </c>
      <c r="S26">
        <f t="shared" si="3"/>
        <v>160.04882352941178</v>
      </c>
      <c r="T26" s="2">
        <f t="shared" si="4"/>
        <v>63.791750358680062</v>
      </c>
      <c r="V26" t="s">
        <v>160</v>
      </c>
      <c r="W26">
        <v>4.6567999999999998E-2</v>
      </c>
      <c r="X26" t="s">
        <v>7</v>
      </c>
      <c r="Y26" t="s">
        <v>134</v>
      </c>
    </row>
    <row r="27" spans="1:25" x14ac:dyDescent="0.25">
      <c r="A27" t="s">
        <v>142</v>
      </c>
      <c r="B27">
        <v>9.9616499999999997E-2</v>
      </c>
      <c r="C27" t="s">
        <v>138</v>
      </c>
      <c r="D27" t="s">
        <v>134</v>
      </c>
      <c r="F27" t="s">
        <v>142</v>
      </c>
      <c r="G27">
        <v>2.5100000000000001E-2</v>
      </c>
      <c r="H27" t="s">
        <v>138</v>
      </c>
      <c r="I27" t="s">
        <v>134</v>
      </c>
      <c r="K27" t="s">
        <v>142</v>
      </c>
      <c r="L27">
        <v>5.3003500000000002E-2</v>
      </c>
      <c r="M27" t="s">
        <v>176</v>
      </c>
      <c r="N27" t="s">
        <v>134</v>
      </c>
      <c r="P27" t="str">
        <f t="shared" si="0"/>
        <v>Africa_Western</v>
      </c>
      <c r="Q27">
        <f t="shared" si="1"/>
        <v>2.1512999999999997E-2</v>
      </c>
      <c r="R27" t="str">
        <f t="shared" si="2"/>
        <v>1975$/kg</v>
      </c>
      <c r="S27">
        <f t="shared" si="3"/>
        <v>126.54705882352937</v>
      </c>
      <c r="T27" s="2">
        <f t="shared" si="4"/>
        <v>30.289985652797654</v>
      </c>
      <c r="V27" t="s">
        <v>161</v>
      </c>
      <c r="W27">
        <v>3.1566400000000001E-2</v>
      </c>
      <c r="X27" t="s">
        <v>7</v>
      </c>
      <c r="Y27" t="s">
        <v>134</v>
      </c>
    </row>
    <row r="28" spans="1:25" x14ac:dyDescent="0.25">
      <c r="A28" t="s">
        <v>143</v>
      </c>
      <c r="B28">
        <v>4.6835000000000002E-2</v>
      </c>
      <c r="C28" t="s">
        <v>133</v>
      </c>
      <c r="D28" t="s">
        <v>134</v>
      </c>
      <c r="F28" t="s">
        <v>143</v>
      </c>
      <c r="G28">
        <v>2.5700000000000001E-2</v>
      </c>
      <c r="H28" t="s">
        <v>133</v>
      </c>
      <c r="I28" t="s">
        <v>134</v>
      </c>
      <c r="K28" t="s">
        <v>143</v>
      </c>
      <c r="L28">
        <v>2.5197600000000001E-2</v>
      </c>
      <c r="M28" t="s">
        <v>172</v>
      </c>
      <c r="N28" t="s">
        <v>134</v>
      </c>
      <c r="P28" t="str">
        <f t="shared" si="0"/>
        <v>Australia_NZ</v>
      </c>
      <c r="Q28">
        <f t="shared" si="1"/>
        <v>-4.0625999999999995E-3</v>
      </c>
      <c r="R28" t="str">
        <f t="shared" si="2"/>
        <v>1975$/kg</v>
      </c>
      <c r="S28">
        <f t="shared" si="3"/>
        <v>-23.897647058823523</v>
      </c>
      <c r="T28" s="2">
        <f t="shared" si="4"/>
        <v>-120.15472022955524</v>
      </c>
      <c r="V28" t="s">
        <v>162</v>
      </c>
      <c r="W28">
        <v>4.45616E-2</v>
      </c>
      <c r="X28" t="s">
        <v>7</v>
      </c>
      <c r="Y28" t="s">
        <v>134</v>
      </c>
    </row>
    <row r="29" spans="1:25" x14ac:dyDescent="0.25">
      <c r="A29" t="s">
        <v>143</v>
      </c>
      <c r="B29">
        <v>5.9737600000000002E-2</v>
      </c>
      <c r="C29" t="s">
        <v>135</v>
      </c>
      <c r="D29" t="s">
        <v>134</v>
      </c>
      <c r="F29" t="s">
        <v>143</v>
      </c>
      <c r="G29">
        <v>2.4799999999999999E-2</v>
      </c>
      <c r="H29" t="s">
        <v>135</v>
      </c>
      <c r="I29" t="s">
        <v>134</v>
      </c>
      <c r="K29" t="s">
        <v>143</v>
      </c>
      <c r="L29">
        <v>3.21052E-2</v>
      </c>
      <c r="M29" t="s">
        <v>173</v>
      </c>
      <c r="N29" t="s">
        <v>134</v>
      </c>
      <c r="P29" t="str">
        <f t="shared" si="0"/>
        <v>Australia_NZ</v>
      </c>
      <c r="Q29">
        <f t="shared" si="1"/>
        <v>2.8323999999999988E-3</v>
      </c>
      <c r="R29" t="str">
        <f t="shared" si="2"/>
        <v>1975$/kg</v>
      </c>
      <c r="S29">
        <f t="shared" si="3"/>
        <v>16.661176470588227</v>
      </c>
      <c r="T29" s="2">
        <f t="shared" si="4"/>
        <v>-79.595896700143484</v>
      </c>
      <c r="V29" t="s">
        <v>163</v>
      </c>
      <c r="W29">
        <v>4.8826700000000001E-2</v>
      </c>
      <c r="X29" t="s">
        <v>7</v>
      </c>
      <c r="Y29" t="s">
        <v>134</v>
      </c>
    </row>
    <row r="30" spans="1:25" x14ac:dyDescent="0.25">
      <c r="A30" t="s">
        <v>143</v>
      </c>
      <c r="B30">
        <v>5.1494600000000001E-2</v>
      </c>
      <c r="C30" t="s">
        <v>136</v>
      </c>
      <c r="D30" t="s">
        <v>134</v>
      </c>
      <c r="F30" t="s">
        <v>143</v>
      </c>
      <c r="G30">
        <v>2.4199999999999999E-2</v>
      </c>
      <c r="H30" t="s">
        <v>136</v>
      </c>
      <c r="I30" t="s">
        <v>134</v>
      </c>
      <c r="K30" t="s">
        <v>143</v>
      </c>
      <c r="L30">
        <v>3.2908800000000002E-2</v>
      </c>
      <c r="M30" t="s">
        <v>174</v>
      </c>
      <c r="N30" t="s">
        <v>134</v>
      </c>
      <c r="P30" t="str">
        <f t="shared" si="0"/>
        <v>Australia_NZ</v>
      </c>
      <c r="Q30">
        <f t="shared" si="1"/>
        <v>-5.6141999999999997E-3</v>
      </c>
      <c r="R30" t="str">
        <f t="shared" si="2"/>
        <v>1975$/kg</v>
      </c>
      <c r="S30">
        <f t="shared" si="3"/>
        <v>-33.024705882352933</v>
      </c>
      <c r="T30" s="2">
        <f t="shared" si="4"/>
        <v>-129.28177905308465</v>
      </c>
      <c r="V30" t="s">
        <v>164</v>
      </c>
      <c r="W30">
        <v>7.1101399999999995E-2</v>
      </c>
      <c r="X30" t="s">
        <v>7</v>
      </c>
      <c r="Y30" t="s">
        <v>134</v>
      </c>
    </row>
    <row r="31" spans="1:25" x14ac:dyDescent="0.25">
      <c r="A31" t="s">
        <v>143</v>
      </c>
      <c r="B31">
        <v>6.5198000000000006E-2</v>
      </c>
      <c r="C31" t="s">
        <v>137</v>
      </c>
      <c r="D31" t="s">
        <v>134</v>
      </c>
      <c r="F31" t="s">
        <v>143</v>
      </c>
      <c r="G31">
        <v>2.52E-2</v>
      </c>
      <c r="H31" t="s">
        <v>137</v>
      </c>
      <c r="I31" t="s">
        <v>134</v>
      </c>
      <c r="K31" t="s">
        <v>143</v>
      </c>
      <c r="L31">
        <v>3.8352499999999998E-2</v>
      </c>
      <c r="M31" t="s">
        <v>175</v>
      </c>
      <c r="N31" t="s">
        <v>134</v>
      </c>
      <c r="P31" t="str">
        <f t="shared" si="0"/>
        <v>Australia_NZ</v>
      </c>
      <c r="Q31">
        <f t="shared" si="1"/>
        <v>1.6455000000000081E-3</v>
      </c>
      <c r="R31" t="str">
        <f t="shared" si="2"/>
        <v>1975$/kg</v>
      </c>
      <c r="S31">
        <f t="shared" si="3"/>
        <v>9.6794117647059288</v>
      </c>
      <c r="T31" s="2">
        <f t="shared" si="4"/>
        <v>-86.577661406025783</v>
      </c>
      <c r="V31" t="s">
        <v>165</v>
      </c>
      <c r="W31">
        <v>-8.67683E-3</v>
      </c>
      <c r="X31" t="s">
        <v>7</v>
      </c>
      <c r="Y31" t="s">
        <v>134</v>
      </c>
    </row>
    <row r="32" spans="1:25" x14ac:dyDescent="0.25">
      <c r="A32" t="s">
        <v>143</v>
      </c>
      <c r="B32">
        <v>5.2032200000000001E-2</v>
      </c>
      <c r="C32" t="s">
        <v>138</v>
      </c>
      <c r="D32" t="s">
        <v>134</v>
      </c>
      <c r="F32" t="s">
        <v>143</v>
      </c>
      <c r="G32">
        <v>2.5100000000000001E-2</v>
      </c>
      <c r="H32" t="s">
        <v>138</v>
      </c>
      <c r="I32" t="s">
        <v>134</v>
      </c>
      <c r="K32" t="s">
        <v>143</v>
      </c>
      <c r="L32">
        <v>3.06383E-2</v>
      </c>
      <c r="M32" t="s">
        <v>176</v>
      </c>
      <c r="N32" t="s">
        <v>134</v>
      </c>
      <c r="P32" t="str">
        <f t="shared" si="0"/>
        <v>Australia_NZ</v>
      </c>
      <c r="Q32">
        <f t="shared" si="1"/>
        <v>-3.7061000000000004E-3</v>
      </c>
      <c r="R32" t="str">
        <f t="shared" si="2"/>
        <v>1975$/kg</v>
      </c>
      <c r="S32">
        <f t="shared" si="3"/>
        <v>-21.800588235294118</v>
      </c>
      <c r="T32" s="2">
        <f t="shared" si="4"/>
        <v>-118.05766140602583</v>
      </c>
      <c r="V32" t="s">
        <v>166</v>
      </c>
      <c r="W32">
        <v>6.8860199999999996E-2</v>
      </c>
      <c r="X32" t="s">
        <v>7</v>
      </c>
      <c r="Y32" t="s">
        <v>134</v>
      </c>
    </row>
    <row r="33" spans="1:25" x14ac:dyDescent="0.25">
      <c r="A33" t="s">
        <v>144</v>
      </c>
      <c r="B33">
        <v>3.3459099999999999E-2</v>
      </c>
      <c r="C33" t="s">
        <v>133</v>
      </c>
      <c r="D33" t="s">
        <v>134</v>
      </c>
      <c r="F33" t="s">
        <v>144</v>
      </c>
      <c r="G33">
        <v>2.5700000000000001E-2</v>
      </c>
      <c r="H33" t="s">
        <v>133</v>
      </c>
      <c r="I33" t="s">
        <v>134</v>
      </c>
      <c r="K33" t="s">
        <v>144</v>
      </c>
      <c r="L33">
        <v>1.9066099999999999E-2</v>
      </c>
      <c r="M33" t="s">
        <v>172</v>
      </c>
      <c r="N33" t="s">
        <v>134</v>
      </c>
      <c r="P33" t="str">
        <f t="shared" si="0"/>
        <v>Brazil</v>
      </c>
      <c r="Q33">
        <f t="shared" si="1"/>
        <v>-1.1307000000000001E-2</v>
      </c>
      <c r="R33" t="str">
        <f t="shared" si="2"/>
        <v>1975$/kg</v>
      </c>
      <c r="S33">
        <f t="shared" si="3"/>
        <v>-66.511764705882356</v>
      </c>
      <c r="T33" s="2">
        <f t="shared" si="4"/>
        <v>-162.76883787661407</v>
      </c>
      <c r="V33" t="s">
        <v>167</v>
      </c>
      <c r="W33">
        <v>-1.02028E-2</v>
      </c>
      <c r="X33" t="s">
        <v>7</v>
      </c>
      <c r="Y33" t="s">
        <v>134</v>
      </c>
    </row>
    <row r="34" spans="1:25" x14ac:dyDescent="0.25">
      <c r="A34" t="s">
        <v>144</v>
      </c>
      <c r="B34">
        <v>5.2752599999999997E-2</v>
      </c>
      <c r="C34" t="s">
        <v>135</v>
      </c>
      <c r="D34" t="s">
        <v>134</v>
      </c>
      <c r="F34" t="s">
        <v>144</v>
      </c>
      <c r="G34">
        <v>2.4799999999999999E-2</v>
      </c>
      <c r="H34" t="s">
        <v>135</v>
      </c>
      <c r="I34" t="s">
        <v>134</v>
      </c>
      <c r="K34" t="s">
        <v>144</v>
      </c>
      <c r="L34">
        <v>2.8787199999999999E-2</v>
      </c>
      <c r="M34" t="s">
        <v>173</v>
      </c>
      <c r="N34" t="s">
        <v>134</v>
      </c>
      <c r="P34" t="str">
        <f t="shared" si="0"/>
        <v>Brazil</v>
      </c>
      <c r="Q34">
        <f t="shared" si="1"/>
        <v>-8.3460000000000131E-4</v>
      </c>
      <c r="R34" t="str">
        <f t="shared" si="2"/>
        <v>1975$/kg</v>
      </c>
      <c r="S34">
        <f t="shared" si="3"/>
        <v>-4.9094117647058892</v>
      </c>
      <c r="T34" s="2">
        <f t="shared" si="4"/>
        <v>-101.16648493543761</v>
      </c>
      <c r="V34" t="s">
        <v>132</v>
      </c>
      <c r="W34">
        <v>5.1026799999999997E-2</v>
      </c>
      <c r="X34" t="s">
        <v>7</v>
      </c>
      <c r="Y34" t="s">
        <v>134</v>
      </c>
    </row>
    <row r="35" spans="1:25" x14ac:dyDescent="0.25">
      <c r="A35" t="s">
        <v>144</v>
      </c>
      <c r="B35">
        <v>5.4276999999999999E-2</v>
      </c>
      <c r="C35" t="s">
        <v>136</v>
      </c>
      <c r="D35" t="s">
        <v>134</v>
      </c>
      <c r="F35" t="s">
        <v>144</v>
      </c>
      <c r="G35">
        <v>2.4199999999999999E-2</v>
      </c>
      <c r="H35" t="s">
        <v>136</v>
      </c>
      <c r="I35" t="s">
        <v>134</v>
      </c>
      <c r="K35" t="s">
        <v>144</v>
      </c>
      <c r="L35">
        <v>3.4262800000000003E-2</v>
      </c>
      <c r="M35" t="s">
        <v>174</v>
      </c>
      <c r="N35" t="s">
        <v>134</v>
      </c>
      <c r="P35" t="str">
        <f t="shared" si="0"/>
        <v>Brazil</v>
      </c>
      <c r="Q35">
        <f t="shared" si="1"/>
        <v>-4.1858000000000034E-3</v>
      </c>
      <c r="R35" t="str">
        <f t="shared" si="2"/>
        <v>1975$/kg</v>
      </c>
      <c r="S35">
        <f t="shared" si="3"/>
        <v>-24.622352941176487</v>
      </c>
      <c r="T35" s="2">
        <f t="shared" si="4"/>
        <v>-120.8794261119082</v>
      </c>
    </row>
    <row r="36" spans="1:25" x14ac:dyDescent="0.25">
      <c r="A36" t="s">
        <v>144</v>
      </c>
      <c r="B36">
        <v>5.03223E-2</v>
      </c>
      <c r="C36" t="s">
        <v>137</v>
      </c>
      <c r="D36" t="s">
        <v>134</v>
      </c>
      <c r="F36" t="s">
        <v>144</v>
      </c>
      <c r="G36">
        <v>2.52E-2</v>
      </c>
      <c r="H36" t="s">
        <v>137</v>
      </c>
      <c r="I36" t="s">
        <v>134</v>
      </c>
      <c r="K36" t="s">
        <v>144</v>
      </c>
      <c r="L36">
        <v>3.1388199999999998E-2</v>
      </c>
      <c r="M36" t="s">
        <v>175</v>
      </c>
      <c r="N36" t="s">
        <v>134</v>
      </c>
      <c r="P36" t="str">
        <f t="shared" si="0"/>
        <v>Brazil</v>
      </c>
      <c r="Q36">
        <f t="shared" si="1"/>
        <v>-6.2658999999999979E-3</v>
      </c>
      <c r="R36" t="str">
        <f t="shared" si="2"/>
        <v>1975$/kg</v>
      </c>
      <c r="S36">
        <f t="shared" si="3"/>
        <v>-36.858235294117627</v>
      </c>
      <c r="T36" s="2">
        <f t="shared" si="4"/>
        <v>-133.11530846484933</v>
      </c>
    </row>
    <row r="37" spans="1:25" x14ac:dyDescent="0.25">
      <c r="A37" t="s">
        <v>144</v>
      </c>
      <c r="B37">
        <v>3.4748000000000001E-2</v>
      </c>
      <c r="C37" t="s">
        <v>138</v>
      </c>
      <c r="D37" t="s">
        <v>134</v>
      </c>
      <c r="F37" t="s">
        <v>144</v>
      </c>
      <c r="G37">
        <v>2.5100000000000001E-2</v>
      </c>
      <c r="H37" t="s">
        <v>138</v>
      </c>
      <c r="I37" t="s">
        <v>134</v>
      </c>
      <c r="K37" t="s">
        <v>144</v>
      </c>
      <c r="L37">
        <v>2.25145E-2</v>
      </c>
      <c r="M37" t="s">
        <v>176</v>
      </c>
      <c r="N37" t="s">
        <v>134</v>
      </c>
      <c r="P37" t="str">
        <f t="shared" si="0"/>
        <v>Brazil</v>
      </c>
      <c r="Q37">
        <f t="shared" si="1"/>
        <v>-1.2866499999999999E-2</v>
      </c>
      <c r="R37" t="str">
        <f t="shared" si="2"/>
        <v>1975$/kg</v>
      </c>
      <c r="S37">
        <f t="shared" si="3"/>
        <v>-75.685294117647047</v>
      </c>
      <c r="T37" s="2">
        <f t="shared" si="4"/>
        <v>-171.94236728837876</v>
      </c>
    </row>
    <row r="38" spans="1:25" x14ac:dyDescent="0.25">
      <c r="A38" t="s">
        <v>145</v>
      </c>
      <c r="B38">
        <v>6.1470200000000003E-2</v>
      </c>
      <c r="C38" t="s">
        <v>133</v>
      </c>
      <c r="D38" t="s">
        <v>134</v>
      </c>
      <c r="F38" t="s">
        <v>145</v>
      </c>
      <c r="G38">
        <v>2.5700000000000001E-2</v>
      </c>
      <c r="H38" t="s">
        <v>133</v>
      </c>
      <c r="I38" t="s">
        <v>134</v>
      </c>
      <c r="K38" t="s">
        <v>145</v>
      </c>
      <c r="L38">
        <v>3.1906400000000001E-2</v>
      </c>
      <c r="M38" t="s">
        <v>172</v>
      </c>
      <c r="N38" t="s">
        <v>134</v>
      </c>
      <c r="P38" t="str">
        <f t="shared" si="0"/>
        <v>Canada</v>
      </c>
      <c r="Q38">
        <f t="shared" si="1"/>
        <v>3.8638000000000006E-3</v>
      </c>
      <c r="R38" t="str">
        <f t="shared" si="2"/>
        <v>1975$/kg</v>
      </c>
      <c r="S38">
        <f t="shared" si="3"/>
        <v>22.728235294117649</v>
      </c>
      <c r="T38" s="2">
        <f t="shared" si="4"/>
        <v>-73.528837876614062</v>
      </c>
    </row>
    <row r="39" spans="1:25" x14ac:dyDescent="0.25">
      <c r="A39" t="s">
        <v>145</v>
      </c>
      <c r="B39">
        <v>7.4954099999999996E-2</v>
      </c>
      <c r="C39" t="s">
        <v>135</v>
      </c>
      <c r="D39" t="s">
        <v>134</v>
      </c>
      <c r="F39" t="s">
        <v>145</v>
      </c>
      <c r="G39">
        <v>2.4799999999999999E-2</v>
      </c>
      <c r="H39" t="s">
        <v>135</v>
      </c>
      <c r="I39" t="s">
        <v>134</v>
      </c>
      <c r="K39" t="s">
        <v>145</v>
      </c>
      <c r="L39">
        <v>3.9333199999999999E-2</v>
      </c>
      <c r="M39" t="s">
        <v>173</v>
      </c>
      <c r="N39" t="s">
        <v>134</v>
      </c>
      <c r="P39" t="str">
        <f t="shared" si="0"/>
        <v>Canada</v>
      </c>
      <c r="Q39">
        <f t="shared" si="1"/>
        <v>1.0820899999999994E-2</v>
      </c>
      <c r="R39" t="str">
        <f t="shared" si="2"/>
        <v>1975$/kg</v>
      </c>
      <c r="S39">
        <f t="shared" si="3"/>
        <v>63.652352941176439</v>
      </c>
      <c r="T39" s="2">
        <f t="shared" si="4"/>
        <v>-32.604720229555276</v>
      </c>
    </row>
    <row r="40" spans="1:25" x14ac:dyDescent="0.25">
      <c r="A40" t="s">
        <v>145</v>
      </c>
      <c r="B40">
        <v>8.1777100000000005E-2</v>
      </c>
      <c r="C40" t="s">
        <v>136</v>
      </c>
      <c r="D40" t="s">
        <v>134</v>
      </c>
      <c r="F40" t="s">
        <v>145</v>
      </c>
      <c r="G40">
        <v>2.4199999999999999E-2</v>
      </c>
      <c r="H40" t="s">
        <v>136</v>
      </c>
      <c r="I40" t="s">
        <v>134</v>
      </c>
      <c r="K40" t="s">
        <v>145</v>
      </c>
      <c r="L40">
        <v>4.7644800000000001E-2</v>
      </c>
      <c r="M40" t="s">
        <v>174</v>
      </c>
      <c r="N40" t="s">
        <v>134</v>
      </c>
      <c r="P40" t="str">
        <f t="shared" si="0"/>
        <v>Canada</v>
      </c>
      <c r="Q40">
        <f t="shared" si="1"/>
        <v>9.932300000000005E-3</v>
      </c>
      <c r="R40" t="str">
        <f t="shared" si="2"/>
        <v>1975$/kg</v>
      </c>
      <c r="S40">
        <f t="shared" si="3"/>
        <v>58.425294117647084</v>
      </c>
      <c r="T40" s="2">
        <f t="shared" si="4"/>
        <v>-37.831779053084631</v>
      </c>
    </row>
    <row r="41" spans="1:25" x14ac:dyDescent="0.25">
      <c r="A41" t="s">
        <v>145</v>
      </c>
      <c r="B41">
        <v>6.8396799999999994E-2</v>
      </c>
      <c r="C41" t="s">
        <v>137</v>
      </c>
      <c r="D41" t="s">
        <v>134</v>
      </c>
      <c r="F41" t="s">
        <v>145</v>
      </c>
      <c r="G41">
        <v>2.52E-2</v>
      </c>
      <c r="H41" t="s">
        <v>137</v>
      </c>
      <c r="I41" t="s">
        <v>134</v>
      </c>
      <c r="K41" t="s">
        <v>145</v>
      </c>
      <c r="L41">
        <v>3.9849999999999997E-2</v>
      </c>
      <c r="M41" t="s">
        <v>175</v>
      </c>
      <c r="N41" t="s">
        <v>134</v>
      </c>
      <c r="P41" t="str">
        <f t="shared" si="0"/>
        <v>Canada</v>
      </c>
      <c r="Q41">
        <f t="shared" si="1"/>
        <v>3.346799999999997E-3</v>
      </c>
      <c r="R41" t="str">
        <f t="shared" si="2"/>
        <v>1975$/kg</v>
      </c>
      <c r="S41">
        <f t="shared" si="3"/>
        <v>19.687058823529394</v>
      </c>
      <c r="T41" s="2">
        <f t="shared" si="4"/>
        <v>-76.570014347202317</v>
      </c>
    </row>
    <row r="42" spans="1:25" x14ac:dyDescent="0.25">
      <c r="A42" t="s">
        <v>145</v>
      </c>
      <c r="B42">
        <v>6.17114E-2</v>
      </c>
      <c r="C42" t="s">
        <v>138</v>
      </c>
      <c r="D42" t="s">
        <v>134</v>
      </c>
      <c r="F42" t="s">
        <v>145</v>
      </c>
      <c r="G42">
        <v>2.5100000000000001E-2</v>
      </c>
      <c r="H42" t="s">
        <v>138</v>
      </c>
      <c r="I42" t="s">
        <v>134</v>
      </c>
      <c r="K42" t="s">
        <v>145</v>
      </c>
      <c r="L42">
        <v>3.5187599999999999E-2</v>
      </c>
      <c r="M42" t="s">
        <v>176</v>
      </c>
      <c r="N42" t="s">
        <v>134</v>
      </c>
      <c r="P42" t="str">
        <f t="shared" si="0"/>
        <v>Canada</v>
      </c>
      <c r="Q42">
        <f t="shared" si="1"/>
        <v>1.4238000000000028E-3</v>
      </c>
      <c r="R42" t="str">
        <f t="shared" si="2"/>
        <v>1975$/kg</v>
      </c>
      <c r="S42">
        <f t="shared" si="3"/>
        <v>8.3752941176470745</v>
      </c>
      <c r="T42" s="2">
        <f t="shared" si="4"/>
        <v>-87.881779053084642</v>
      </c>
    </row>
    <row r="43" spans="1:25" x14ac:dyDescent="0.25">
      <c r="A43" t="s">
        <v>146</v>
      </c>
      <c r="B43">
        <v>5.4546499999999998E-2</v>
      </c>
      <c r="C43" t="s">
        <v>133</v>
      </c>
      <c r="D43" t="s">
        <v>134</v>
      </c>
      <c r="F43" t="s">
        <v>146</v>
      </c>
      <c r="G43">
        <v>2.5700000000000001E-2</v>
      </c>
      <c r="H43" t="s">
        <v>133</v>
      </c>
      <c r="I43" t="s">
        <v>134</v>
      </c>
      <c r="K43" t="s">
        <v>146</v>
      </c>
      <c r="L43">
        <v>2.8732500000000001E-2</v>
      </c>
      <c r="M43" t="s">
        <v>172</v>
      </c>
      <c r="N43" t="s">
        <v>134</v>
      </c>
      <c r="P43" t="str">
        <f t="shared" si="0"/>
        <v>Central America and Caribbean</v>
      </c>
      <c r="Q43">
        <f t="shared" si="1"/>
        <v>1.1399999999999605E-4</v>
      </c>
      <c r="R43" t="str">
        <f t="shared" si="2"/>
        <v>1975$/kg</v>
      </c>
      <c r="S43">
        <f t="shared" si="3"/>
        <v>0.67058823529409439</v>
      </c>
      <c r="T43" s="2">
        <f t="shared" si="4"/>
        <v>-95.586484935437625</v>
      </c>
    </row>
    <row r="44" spans="1:25" x14ac:dyDescent="0.25">
      <c r="A44" t="s">
        <v>146</v>
      </c>
      <c r="B44">
        <v>6.8353499999999998E-2</v>
      </c>
      <c r="C44" t="s">
        <v>135</v>
      </c>
      <c r="D44" t="s">
        <v>134</v>
      </c>
      <c r="F44" t="s">
        <v>146</v>
      </c>
      <c r="G44">
        <v>2.4799999999999999E-2</v>
      </c>
      <c r="H44" t="s">
        <v>135</v>
      </c>
      <c r="I44" t="s">
        <v>134</v>
      </c>
      <c r="K44" t="s">
        <v>146</v>
      </c>
      <c r="L44">
        <v>3.6197800000000002E-2</v>
      </c>
      <c r="M44" t="s">
        <v>173</v>
      </c>
      <c r="N44" t="s">
        <v>134</v>
      </c>
      <c r="P44" t="str">
        <f t="shared" si="0"/>
        <v>Central America and Caribbean</v>
      </c>
      <c r="Q44">
        <f t="shared" si="1"/>
        <v>7.3556999999999928E-3</v>
      </c>
      <c r="R44" t="str">
        <f t="shared" si="2"/>
        <v>1975$/kg</v>
      </c>
      <c r="S44">
        <f t="shared" si="3"/>
        <v>43.268823529411719</v>
      </c>
      <c r="T44" s="2">
        <f t="shared" si="4"/>
        <v>-52.988249641319996</v>
      </c>
    </row>
    <row r="45" spans="1:25" x14ac:dyDescent="0.25">
      <c r="A45" t="s">
        <v>146</v>
      </c>
      <c r="B45">
        <v>6.7804299999999998E-2</v>
      </c>
      <c r="C45" t="s">
        <v>136</v>
      </c>
      <c r="D45" t="s">
        <v>134</v>
      </c>
      <c r="F45" t="s">
        <v>146</v>
      </c>
      <c r="G45">
        <v>2.4199999999999999E-2</v>
      </c>
      <c r="H45" t="s">
        <v>136</v>
      </c>
      <c r="I45" t="s">
        <v>134</v>
      </c>
      <c r="K45" t="s">
        <v>146</v>
      </c>
      <c r="L45">
        <v>4.0845399999999997E-2</v>
      </c>
      <c r="M45" t="s">
        <v>174</v>
      </c>
      <c r="N45" t="s">
        <v>134</v>
      </c>
      <c r="P45" t="str">
        <f t="shared" si="0"/>
        <v>Central America and Caribbean</v>
      </c>
      <c r="Q45">
        <f t="shared" si="1"/>
        <v>2.7589000000000016E-3</v>
      </c>
      <c r="R45" t="str">
        <f t="shared" si="2"/>
        <v>1975$/kg</v>
      </c>
      <c r="S45">
        <f t="shared" si="3"/>
        <v>16.228823529411773</v>
      </c>
      <c r="T45" s="2">
        <f t="shared" si="4"/>
        <v>-80.028249641319945</v>
      </c>
    </row>
    <row r="46" spans="1:25" x14ac:dyDescent="0.25">
      <c r="A46" t="s">
        <v>146</v>
      </c>
      <c r="B46">
        <v>6.5398999999999999E-2</v>
      </c>
      <c r="C46" t="s">
        <v>137</v>
      </c>
      <c r="D46" t="s">
        <v>134</v>
      </c>
      <c r="F46" t="s">
        <v>146</v>
      </c>
      <c r="G46">
        <v>2.52E-2</v>
      </c>
      <c r="H46" t="s">
        <v>137</v>
      </c>
      <c r="I46" t="s">
        <v>134</v>
      </c>
      <c r="K46" t="s">
        <v>146</v>
      </c>
      <c r="L46">
        <v>3.8446500000000002E-2</v>
      </c>
      <c r="M46" t="s">
        <v>175</v>
      </c>
      <c r="N46" t="s">
        <v>134</v>
      </c>
      <c r="P46" t="str">
        <f t="shared" si="0"/>
        <v>Central America and Caribbean</v>
      </c>
      <c r="Q46">
        <f t="shared" si="1"/>
        <v>1.7524999999999971E-3</v>
      </c>
      <c r="R46" t="str">
        <f t="shared" si="2"/>
        <v>1975$/kg</v>
      </c>
      <c r="S46">
        <f t="shared" si="3"/>
        <v>10.308823529411747</v>
      </c>
      <c r="T46" s="2">
        <f t="shared" si="4"/>
        <v>-85.948249641319961</v>
      </c>
    </row>
    <row r="47" spans="1:25" x14ac:dyDescent="0.25">
      <c r="A47" t="s">
        <v>146</v>
      </c>
      <c r="B47">
        <v>5.20884E-2</v>
      </c>
      <c r="C47" t="s">
        <v>138</v>
      </c>
      <c r="D47" t="s">
        <v>134</v>
      </c>
      <c r="F47" t="s">
        <v>146</v>
      </c>
      <c r="G47">
        <v>2.5100000000000001E-2</v>
      </c>
      <c r="H47" t="s">
        <v>138</v>
      </c>
      <c r="I47" t="s">
        <v>134</v>
      </c>
      <c r="K47" t="s">
        <v>146</v>
      </c>
      <c r="L47">
        <v>3.06647E-2</v>
      </c>
      <c r="M47" t="s">
        <v>176</v>
      </c>
      <c r="N47" t="s">
        <v>134</v>
      </c>
      <c r="P47" t="str">
        <f t="shared" si="0"/>
        <v>Central America and Caribbean</v>
      </c>
      <c r="Q47">
        <f t="shared" si="1"/>
        <v>-3.6763000000000004E-3</v>
      </c>
      <c r="R47" t="str">
        <f t="shared" si="2"/>
        <v>1975$/kg</v>
      </c>
      <c r="S47">
        <f t="shared" si="3"/>
        <v>-21.625294117647059</v>
      </c>
      <c r="T47" s="2">
        <f t="shared" si="4"/>
        <v>-117.88236728837877</v>
      </c>
    </row>
    <row r="48" spans="1:25" x14ac:dyDescent="0.25">
      <c r="A48" t="s">
        <v>147</v>
      </c>
      <c r="B48">
        <v>3.0359799999999999E-2</v>
      </c>
      <c r="C48" t="s">
        <v>133</v>
      </c>
      <c r="D48" t="s">
        <v>134</v>
      </c>
      <c r="F48" t="s">
        <v>147</v>
      </c>
      <c r="G48">
        <v>2.5700000000000001E-2</v>
      </c>
      <c r="H48" t="s">
        <v>133</v>
      </c>
      <c r="I48" t="s">
        <v>134</v>
      </c>
      <c r="K48" t="s">
        <v>147</v>
      </c>
      <c r="L48">
        <v>1.7645399999999999E-2</v>
      </c>
      <c r="M48" t="s">
        <v>172</v>
      </c>
      <c r="N48" t="s">
        <v>134</v>
      </c>
      <c r="P48" t="str">
        <f t="shared" si="0"/>
        <v>Central Asia</v>
      </c>
      <c r="Q48">
        <f t="shared" si="1"/>
        <v>-1.29856E-2</v>
      </c>
      <c r="R48" t="str">
        <f t="shared" si="2"/>
        <v>1975$/kg</v>
      </c>
      <c r="S48">
        <f t="shared" si="3"/>
        <v>-76.385882352941167</v>
      </c>
      <c r="T48" s="2">
        <f t="shared" si="4"/>
        <v>-172.64295552367287</v>
      </c>
    </row>
    <row r="49" spans="1:20" x14ac:dyDescent="0.25">
      <c r="A49" t="s">
        <v>147</v>
      </c>
      <c r="B49">
        <v>4.2807999999999999E-2</v>
      </c>
      <c r="C49" t="s">
        <v>135</v>
      </c>
      <c r="D49" t="s">
        <v>134</v>
      </c>
      <c r="F49" t="s">
        <v>147</v>
      </c>
      <c r="G49">
        <v>2.4799999999999999E-2</v>
      </c>
      <c r="H49" t="s">
        <v>135</v>
      </c>
      <c r="I49" t="s">
        <v>134</v>
      </c>
      <c r="K49" t="s">
        <v>147</v>
      </c>
      <c r="L49">
        <v>2.4063399999999999E-2</v>
      </c>
      <c r="M49" t="s">
        <v>173</v>
      </c>
      <c r="N49" t="s">
        <v>134</v>
      </c>
      <c r="P49" t="str">
        <f t="shared" si="0"/>
        <v>Central Asia</v>
      </c>
      <c r="Q49">
        <f t="shared" si="1"/>
        <v>-6.055399999999999E-3</v>
      </c>
      <c r="R49" t="str">
        <f t="shared" si="2"/>
        <v>1975$/kg</v>
      </c>
      <c r="S49">
        <f t="shared" si="3"/>
        <v>-35.61999999999999</v>
      </c>
      <c r="T49" s="2">
        <f t="shared" si="4"/>
        <v>-131.87707317073171</v>
      </c>
    </row>
    <row r="50" spans="1:20" x14ac:dyDescent="0.25">
      <c r="A50" t="s">
        <v>147</v>
      </c>
      <c r="B50">
        <v>3.2727699999999998E-2</v>
      </c>
      <c r="C50" t="s">
        <v>136</v>
      </c>
      <c r="D50" t="s">
        <v>134</v>
      </c>
      <c r="F50" t="s">
        <v>147</v>
      </c>
      <c r="G50">
        <v>2.4199999999999999E-2</v>
      </c>
      <c r="H50" t="s">
        <v>136</v>
      </c>
      <c r="I50" t="s">
        <v>134</v>
      </c>
      <c r="K50" t="s">
        <v>147</v>
      </c>
      <c r="L50">
        <v>2.3776499999999999E-2</v>
      </c>
      <c r="M50" t="s">
        <v>174</v>
      </c>
      <c r="N50" t="s">
        <v>134</v>
      </c>
      <c r="P50" t="str">
        <f t="shared" si="0"/>
        <v>Central Asia</v>
      </c>
      <c r="Q50">
        <f t="shared" si="1"/>
        <v>-1.52488E-2</v>
      </c>
      <c r="R50" t="str">
        <f t="shared" si="2"/>
        <v>1975$/kg</v>
      </c>
      <c r="S50">
        <f t="shared" si="3"/>
        <v>-89.698823529411754</v>
      </c>
      <c r="T50" s="2">
        <f t="shared" si="4"/>
        <v>-185.95589670014346</v>
      </c>
    </row>
    <row r="51" spans="1:20" x14ac:dyDescent="0.25">
      <c r="A51" t="s">
        <v>147</v>
      </c>
      <c r="B51">
        <v>5.1641300000000001E-2</v>
      </c>
      <c r="C51" t="s">
        <v>137</v>
      </c>
      <c r="D51" t="s">
        <v>134</v>
      </c>
      <c r="F51" t="s">
        <v>147</v>
      </c>
      <c r="G51">
        <v>2.52E-2</v>
      </c>
      <c r="H51" t="s">
        <v>137</v>
      </c>
      <c r="I51" t="s">
        <v>134</v>
      </c>
      <c r="K51" t="s">
        <v>147</v>
      </c>
      <c r="L51">
        <v>3.2005699999999998E-2</v>
      </c>
      <c r="M51" t="s">
        <v>175</v>
      </c>
      <c r="N51" t="s">
        <v>134</v>
      </c>
      <c r="P51" t="str">
        <f t="shared" si="0"/>
        <v>Central Asia</v>
      </c>
      <c r="Q51">
        <f t="shared" si="1"/>
        <v>-5.5643999999999971E-3</v>
      </c>
      <c r="R51" t="str">
        <f t="shared" si="2"/>
        <v>1975$/kg</v>
      </c>
      <c r="S51">
        <f t="shared" si="3"/>
        <v>-32.731764705882334</v>
      </c>
      <c r="T51" s="2">
        <f t="shared" si="4"/>
        <v>-128.98883787661404</v>
      </c>
    </row>
    <row r="52" spans="1:20" x14ac:dyDescent="0.25">
      <c r="A52" t="s">
        <v>147</v>
      </c>
      <c r="B52">
        <v>3.6658700000000002E-2</v>
      </c>
      <c r="C52" t="s">
        <v>138</v>
      </c>
      <c r="D52" t="s">
        <v>134</v>
      </c>
      <c r="F52" t="s">
        <v>147</v>
      </c>
      <c r="G52">
        <v>2.5100000000000001E-2</v>
      </c>
      <c r="H52" t="s">
        <v>138</v>
      </c>
      <c r="I52" t="s">
        <v>134</v>
      </c>
      <c r="K52" t="s">
        <v>147</v>
      </c>
      <c r="L52">
        <v>2.3412499999999999E-2</v>
      </c>
      <c r="M52" t="s">
        <v>176</v>
      </c>
      <c r="N52" t="s">
        <v>134</v>
      </c>
      <c r="P52" t="str">
        <f t="shared" si="0"/>
        <v>Central Asia</v>
      </c>
      <c r="Q52">
        <f t="shared" si="1"/>
        <v>-1.1853799999999998E-2</v>
      </c>
      <c r="R52" t="str">
        <f t="shared" si="2"/>
        <v>1975$/kg</v>
      </c>
      <c r="S52">
        <f t="shared" si="3"/>
        <v>-69.728235294117638</v>
      </c>
      <c r="T52" s="2">
        <f t="shared" si="4"/>
        <v>-165.98530846484937</v>
      </c>
    </row>
    <row r="53" spans="1:20" x14ac:dyDescent="0.25">
      <c r="A53" t="s">
        <v>148</v>
      </c>
      <c r="B53">
        <v>5.0279299999999999E-2</v>
      </c>
      <c r="C53" t="s">
        <v>133</v>
      </c>
      <c r="D53" t="s">
        <v>134</v>
      </c>
      <c r="F53" t="s">
        <v>148</v>
      </c>
      <c r="G53">
        <v>2.5700000000000001E-2</v>
      </c>
      <c r="H53" t="s">
        <v>133</v>
      </c>
      <c r="I53" t="s">
        <v>134</v>
      </c>
      <c r="K53" t="s">
        <v>148</v>
      </c>
      <c r="L53">
        <v>2.6776500000000002E-2</v>
      </c>
      <c r="M53" t="s">
        <v>172</v>
      </c>
      <c r="N53" t="s">
        <v>134</v>
      </c>
      <c r="P53" t="str">
        <f t="shared" si="0"/>
        <v>China</v>
      </c>
      <c r="Q53">
        <f t="shared" si="1"/>
        <v>-2.1972000000000033E-3</v>
      </c>
      <c r="R53" t="str">
        <f t="shared" si="2"/>
        <v>1975$/kg</v>
      </c>
      <c r="S53">
        <f t="shared" si="3"/>
        <v>-12.92470588235296</v>
      </c>
      <c r="T53" s="2">
        <f t="shared" si="4"/>
        <v>-109.18177905308468</v>
      </c>
    </row>
    <row r="54" spans="1:20" x14ac:dyDescent="0.25">
      <c r="A54" t="s">
        <v>148</v>
      </c>
      <c r="B54">
        <v>6.4635700000000004E-2</v>
      </c>
      <c r="C54" t="s">
        <v>135</v>
      </c>
      <c r="D54" t="s">
        <v>134</v>
      </c>
      <c r="F54" t="s">
        <v>148</v>
      </c>
      <c r="G54">
        <v>2.4799999999999999E-2</v>
      </c>
      <c r="H54" t="s">
        <v>135</v>
      </c>
      <c r="I54" t="s">
        <v>134</v>
      </c>
      <c r="K54" t="s">
        <v>148</v>
      </c>
      <c r="L54">
        <v>3.4431799999999999E-2</v>
      </c>
      <c r="M54" t="s">
        <v>173</v>
      </c>
      <c r="N54" t="s">
        <v>134</v>
      </c>
      <c r="P54" t="str">
        <f t="shared" si="0"/>
        <v>China</v>
      </c>
      <c r="Q54">
        <f t="shared" si="1"/>
        <v>5.4039000000000031E-3</v>
      </c>
      <c r="R54" t="str">
        <f t="shared" si="2"/>
        <v>1975$/kg</v>
      </c>
      <c r="S54">
        <f t="shared" si="3"/>
        <v>31.787647058823545</v>
      </c>
      <c r="T54" s="2">
        <f t="shared" si="4"/>
        <v>-64.469426111908177</v>
      </c>
    </row>
    <row r="55" spans="1:20" x14ac:dyDescent="0.25">
      <c r="A55" t="s">
        <v>148</v>
      </c>
      <c r="B55">
        <v>5.03194E-2</v>
      </c>
      <c r="C55" t="s">
        <v>136</v>
      </c>
      <c r="D55" t="s">
        <v>134</v>
      </c>
      <c r="F55" t="s">
        <v>148</v>
      </c>
      <c r="G55">
        <v>2.4199999999999999E-2</v>
      </c>
      <c r="H55" t="s">
        <v>136</v>
      </c>
      <c r="I55" t="s">
        <v>134</v>
      </c>
      <c r="K55" t="s">
        <v>148</v>
      </c>
      <c r="L55">
        <v>3.2336999999999998E-2</v>
      </c>
      <c r="M55" t="s">
        <v>174</v>
      </c>
      <c r="N55" t="s">
        <v>134</v>
      </c>
      <c r="P55" t="str">
        <f t="shared" si="0"/>
        <v>China</v>
      </c>
      <c r="Q55">
        <f t="shared" si="1"/>
        <v>-6.2175999999999967E-3</v>
      </c>
      <c r="R55" t="str">
        <f t="shared" si="2"/>
        <v>1975$/kg</v>
      </c>
      <c r="S55">
        <f t="shared" si="3"/>
        <v>-36.574117647058799</v>
      </c>
      <c r="T55" s="2">
        <f t="shared" si="4"/>
        <v>-132.83119081779051</v>
      </c>
    </row>
    <row r="56" spans="1:20" x14ac:dyDescent="0.25">
      <c r="A56" t="s">
        <v>148</v>
      </c>
      <c r="B56">
        <v>4.9769800000000003E-2</v>
      </c>
      <c r="C56" t="s">
        <v>137</v>
      </c>
      <c r="D56" t="s">
        <v>134</v>
      </c>
      <c r="F56" t="s">
        <v>148</v>
      </c>
      <c r="G56">
        <v>2.52E-2</v>
      </c>
      <c r="H56" t="s">
        <v>137</v>
      </c>
      <c r="I56" t="s">
        <v>134</v>
      </c>
      <c r="K56" t="s">
        <v>148</v>
      </c>
      <c r="L56">
        <v>3.1129500000000001E-2</v>
      </c>
      <c r="M56" t="s">
        <v>175</v>
      </c>
      <c r="N56" t="s">
        <v>134</v>
      </c>
      <c r="P56" t="str">
        <f t="shared" si="0"/>
        <v>China</v>
      </c>
      <c r="Q56">
        <f t="shared" si="1"/>
        <v>-6.5596999999999982E-3</v>
      </c>
      <c r="R56" t="str">
        <f t="shared" si="2"/>
        <v>1975$/kg</v>
      </c>
      <c r="S56">
        <f t="shared" si="3"/>
        <v>-38.586470588235279</v>
      </c>
      <c r="T56" s="2">
        <f t="shared" si="4"/>
        <v>-134.843543758967</v>
      </c>
    </row>
    <row r="57" spans="1:20" x14ac:dyDescent="0.25">
      <c r="A57" t="s">
        <v>148</v>
      </c>
      <c r="B57">
        <v>4.3147199999999997E-2</v>
      </c>
      <c r="C57" t="s">
        <v>138</v>
      </c>
      <c r="D57" t="s">
        <v>134</v>
      </c>
      <c r="F57" t="s">
        <v>148</v>
      </c>
      <c r="G57">
        <v>2.5100000000000001E-2</v>
      </c>
      <c r="H57" t="s">
        <v>138</v>
      </c>
      <c r="I57" t="s">
        <v>134</v>
      </c>
      <c r="K57" t="s">
        <v>148</v>
      </c>
      <c r="L57">
        <v>2.6462200000000002E-2</v>
      </c>
      <c r="M57" t="s">
        <v>176</v>
      </c>
      <c r="N57" t="s">
        <v>134</v>
      </c>
      <c r="P57" t="str">
        <f t="shared" si="0"/>
        <v>China</v>
      </c>
      <c r="Q57">
        <f t="shared" si="1"/>
        <v>-8.4150000000000058E-3</v>
      </c>
      <c r="R57" t="str">
        <f t="shared" si="2"/>
        <v>1975$/kg</v>
      </c>
      <c r="S57">
        <f t="shared" si="3"/>
        <v>-49.500000000000028</v>
      </c>
      <c r="T57" s="2">
        <f t="shared" si="4"/>
        <v>-145.75707317073176</v>
      </c>
    </row>
    <row r="58" spans="1:20" x14ac:dyDescent="0.25">
      <c r="A58" t="s">
        <v>149</v>
      </c>
      <c r="B58">
        <v>5.7699599999999997E-2</v>
      </c>
      <c r="C58" t="s">
        <v>133</v>
      </c>
      <c r="D58" t="s">
        <v>134</v>
      </c>
      <c r="F58" t="s">
        <v>149</v>
      </c>
      <c r="G58">
        <v>2.5700000000000001E-2</v>
      </c>
      <c r="H58" t="s">
        <v>133</v>
      </c>
      <c r="I58" t="s">
        <v>134</v>
      </c>
      <c r="K58" t="s">
        <v>149</v>
      </c>
      <c r="L58">
        <v>3.0177900000000001E-2</v>
      </c>
      <c r="M58" t="s">
        <v>172</v>
      </c>
      <c r="N58" t="s">
        <v>134</v>
      </c>
      <c r="P58" t="str">
        <f t="shared" si="0"/>
        <v>EU-12</v>
      </c>
      <c r="Q58">
        <f t="shared" si="1"/>
        <v>1.8216999999999955E-3</v>
      </c>
      <c r="R58" t="str">
        <f t="shared" si="2"/>
        <v>1975$/kg</v>
      </c>
      <c r="S58">
        <f t="shared" si="3"/>
        <v>10.715882352941149</v>
      </c>
      <c r="T58" s="2">
        <f t="shared" si="4"/>
        <v>-85.541190817790564</v>
      </c>
    </row>
    <row r="59" spans="1:20" x14ac:dyDescent="0.25">
      <c r="A59" t="s">
        <v>149</v>
      </c>
      <c r="B59">
        <v>6.5015199999999995E-2</v>
      </c>
      <c r="C59" t="s">
        <v>135</v>
      </c>
      <c r="D59" t="s">
        <v>134</v>
      </c>
      <c r="F59" t="s">
        <v>149</v>
      </c>
      <c r="G59">
        <v>2.4799999999999999E-2</v>
      </c>
      <c r="H59" t="s">
        <v>135</v>
      </c>
      <c r="I59" t="s">
        <v>134</v>
      </c>
      <c r="K59" t="s">
        <v>149</v>
      </c>
      <c r="L59">
        <v>3.46121E-2</v>
      </c>
      <c r="M59" t="s">
        <v>173</v>
      </c>
      <c r="N59" t="s">
        <v>134</v>
      </c>
      <c r="P59" t="str">
        <f t="shared" si="0"/>
        <v>EU-12</v>
      </c>
      <c r="Q59">
        <f t="shared" si="1"/>
        <v>5.6030999999999928E-3</v>
      </c>
      <c r="R59" t="str">
        <f t="shared" si="2"/>
        <v>1975$/kg</v>
      </c>
      <c r="S59">
        <f t="shared" si="3"/>
        <v>32.959411764705834</v>
      </c>
      <c r="T59" s="2">
        <f t="shared" si="4"/>
        <v>-63.297661406025881</v>
      </c>
    </row>
    <row r="60" spans="1:20" x14ac:dyDescent="0.25">
      <c r="A60" t="s">
        <v>149</v>
      </c>
      <c r="B60">
        <v>6.6360799999999998E-2</v>
      </c>
      <c r="C60" t="s">
        <v>136</v>
      </c>
      <c r="D60" t="s">
        <v>134</v>
      </c>
      <c r="F60" t="s">
        <v>149</v>
      </c>
      <c r="G60">
        <v>2.4199999999999999E-2</v>
      </c>
      <c r="H60" t="s">
        <v>136</v>
      </c>
      <c r="I60" t="s">
        <v>134</v>
      </c>
      <c r="K60" t="s">
        <v>149</v>
      </c>
      <c r="L60">
        <v>4.0142999999999998E-2</v>
      </c>
      <c r="M60" t="s">
        <v>174</v>
      </c>
      <c r="N60" t="s">
        <v>134</v>
      </c>
      <c r="P60" t="str">
        <f t="shared" si="0"/>
        <v>EU-12</v>
      </c>
      <c r="Q60">
        <f t="shared" si="1"/>
        <v>2.0178000000000001E-3</v>
      </c>
      <c r="R60" t="str">
        <f t="shared" si="2"/>
        <v>1975$/kg</v>
      </c>
      <c r="S60">
        <f t="shared" si="3"/>
        <v>11.869411764705882</v>
      </c>
      <c r="T60" s="2">
        <f t="shared" si="4"/>
        <v>-84.387661406025828</v>
      </c>
    </row>
    <row r="61" spans="1:20" x14ac:dyDescent="0.25">
      <c r="A61" t="s">
        <v>149</v>
      </c>
      <c r="B61">
        <v>6.1728699999999997E-2</v>
      </c>
      <c r="C61" t="s">
        <v>137</v>
      </c>
      <c r="D61" t="s">
        <v>134</v>
      </c>
      <c r="F61" t="s">
        <v>149</v>
      </c>
      <c r="G61">
        <v>2.52E-2</v>
      </c>
      <c r="H61" t="s">
        <v>137</v>
      </c>
      <c r="I61" t="s">
        <v>134</v>
      </c>
      <c r="K61" t="s">
        <v>149</v>
      </c>
      <c r="L61">
        <v>3.6728299999999998E-2</v>
      </c>
      <c r="M61" t="s">
        <v>175</v>
      </c>
      <c r="N61" t="s">
        <v>134</v>
      </c>
      <c r="P61" t="str">
        <f t="shared" si="0"/>
        <v>EU-12</v>
      </c>
      <c r="Q61">
        <f t="shared" si="1"/>
        <v>-1.9960000000000117E-4</v>
      </c>
      <c r="R61" t="str">
        <f t="shared" si="2"/>
        <v>1975$/kg</v>
      </c>
      <c r="S61">
        <f t="shared" si="3"/>
        <v>-1.1741176470588301</v>
      </c>
      <c r="T61" s="2">
        <f t="shared" si="4"/>
        <v>-97.431190817790551</v>
      </c>
    </row>
    <row r="62" spans="1:20" x14ac:dyDescent="0.25">
      <c r="A62" t="s">
        <v>149</v>
      </c>
      <c r="B62">
        <v>5.2947399999999999E-2</v>
      </c>
      <c r="C62" t="s">
        <v>138</v>
      </c>
      <c r="D62" t="s">
        <v>134</v>
      </c>
      <c r="F62" t="s">
        <v>149</v>
      </c>
      <c r="G62">
        <v>2.5100000000000001E-2</v>
      </c>
      <c r="H62" t="s">
        <v>138</v>
      </c>
      <c r="I62" t="s">
        <v>134</v>
      </c>
      <c r="K62" t="s">
        <v>149</v>
      </c>
      <c r="L62">
        <v>3.1068399999999999E-2</v>
      </c>
      <c r="M62" t="s">
        <v>176</v>
      </c>
      <c r="N62" t="s">
        <v>134</v>
      </c>
      <c r="P62" t="str">
        <f t="shared" si="0"/>
        <v>EU-12</v>
      </c>
      <c r="Q62">
        <f t="shared" si="1"/>
        <v>-3.2210000000000016E-3</v>
      </c>
      <c r="R62" t="str">
        <f t="shared" si="2"/>
        <v>1975$/kg</v>
      </c>
      <c r="S62">
        <f t="shared" si="3"/>
        <v>-18.947058823529421</v>
      </c>
      <c r="T62" s="2">
        <f t="shared" si="4"/>
        <v>-115.20413199426113</v>
      </c>
    </row>
    <row r="63" spans="1:20" x14ac:dyDescent="0.25">
      <c r="A63" t="s">
        <v>150</v>
      </c>
      <c r="B63">
        <v>4.5813300000000001E-2</v>
      </c>
      <c r="C63" t="s">
        <v>133</v>
      </c>
      <c r="D63" t="s">
        <v>134</v>
      </c>
      <c r="F63" t="s">
        <v>150</v>
      </c>
      <c r="G63">
        <v>2.5700000000000001E-2</v>
      </c>
      <c r="H63" t="s">
        <v>133</v>
      </c>
      <c r="I63" t="s">
        <v>134</v>
      </c>
      <c r="K63" t="s">
        <v>150</v>
      </c>
      <c r="L63">
        <v>2.47292E-2</v>
      </c>
      <c r="M63" t="s">
        <v>172</v>
      </c>
      <c r="N63" t="s">
        <v>134</v>
      </c>
      <c r="P63" t="str">
        <f t="shared" si="0"/>
        <v>EU-15</v>
      </c>
      <c r="Q63">
        <f t="shared" si="1"/>
        <v>-4.6158999999999992E-3</v>
      </c>
      <c r="R63" t="str">
        <f t="shared" si="2"/>
        <v>1975$/kg</v>
      </c>
      <c r="S63">
        <f t="shared" si="3"/>
        <v>-27.152352941176463</v>
      </c>
      <c r="T63" s="2">
        <f t="shared" si="4"/>
        <v>-123.40942611190818</v>
      </c>
    </row>
    <row r="64" spans="1:20" x14ac:dyDescent="0.25">
      <c r="A64" t="s">
        <v>150</v>
      </c>
      <c r="B64">
        <v>5.5577099999999997E-2</v>
      </c>
      <c r="C64" t="s">
        <v>135</v>
      </c>
      <c r="D64" t="s">
        <v>134</v>
      </c>
      <c r="F64" t="s">
        <v>150</v>
      </c>
      <c r="G64">
        <v>2.4799999999999999E-2</v>
      </c>
      <c r="H64" t="s">
        <v>135</v>
      </c>
      <c r="I64" t="s">
        <v>134</v>
      </c>
      <c r="K64" t="s">
        <v>150</v>
      </c>
      <c r="L64">
        <v>3.01289E-2</v>
      </c>
      <c r="M64" t="s">
        <v>173</v>
      </c>
      <c r="N64" t="s">
        <v>134</v>
      </c>
      <c r="P64" t="str">
        <f t="shared" si="0"/>
        <v>EU-15</v>
      </c>
      <c r="Q64">
        <f t="shared" si="1"/>
        <v>6.4819999999999808E-4</v>
      </c>
      <c r="R64" t="str">
        <f t="shared" si="2"/>
        <v>1975$/kg</v>
      </c>
      <c r="S64">
        <f t="shared" si="3"/>
        <v>3.8129411764705767</v>
      </c>
      <c r="T64" s="2">
        <f t="shared" si="4"/>
        <v>-92.444131994261141</v>
      </c>
    </row>
    <row r="65" spans="1:20" x14ac:dyDescent="0.25">
      <c r="A65" t="s">
        <v>150</v>
      </c>
      <c r="B65">
        <v>5.4663200000000002E-2</v>
      </c>
      <c r="C65" t="s">
        <v>136</v>
      </c>
      <c r="D65" t="s">
        <v>134</v>
      </c>
      <c r="F65" t="s">
        <v>150</v>
      </c>
      <c r="G65">
        <v>2.4199999999999999E-2</v>
      </c>
      <c r="H65" t="s">
        <v>136</v>
      </c>
      <c r="I65" t="s">
        <v>134</v>
      </c>
      <c r="K65" t="s">
        <v>150</v>
      </c>
      <c r="L65">
        <v>3.4450700000000001E-2</v>
      </c>
      <c r="M65" t="s">
        <v>174</v>
      </c>
      <c r="N65" t="s">
        <v>134</v>
      </c>
      <c r="P65" t="str">
        <f t="shared" si="0"/>
        <v>EU-15</v>
      </c>
      <c r="Q65">
        <f t="shared" si="1"/>
        <v>-3.987499999999998E-3</v>
      </c>
      <c r="R65" t="str">
        <f t="shared" si="2"/>
        <v>1975$/kg</v>
      </c>
      <c r="S65">
        <f t="shared" si="3"/>
        <v>-23.455882352941163</v>
      </c>
      <c r="T65" s="2">
        <f t="shared" si="4"/>
        <v>-119.71295552367287</v>
      </c>
    </row>
    <row r="66" spans="1:20" x14ac:dyDescent="0.25">
      <c r="A66" t="s">
        <v>150</v>
      </c>
      <c r="B66">
        <v>5.1751600000000002E-2</v>
      </c>
      <c r="C66" t="s">
        <v>137</v>
      </c>
      <c r="D66" t="s">
        <v>134</v>
      </c>
      <c r="F66" t="s">
        <v>150</v>
      </c>
      <c r="G66">
        <v>2.52E-2</v>
      </c>
      <c r="H66" t="s">
        <v>137</v>
      </c>
      <c r="I66" t="s">
        <v>134</v>
      </c>
      <c r="K66" t="s">
        <v>150</v>
      </c>
      <c r="L66">
        <v>3.2057299999999997E-2</v>
      </c>
      <c r="M66" t="s">
        <v>175</v>
      </c>
      <c r="N66" t="s">
        <v>134</v>
      </c>
      <c r="P66" t="str">
        <f t="shared" si="0"/>
        <v>EU-15</v>
      </c>
      <c r="Q66">
        <f t="shared" si="1"/>
        <v>-5.5056999999999953E-3</v>
      </c>
      <c r="R66" t="str">
        <f t="shared" si="2"/>
        <v>1975$/kg</v>
      </c>
      <c r="S66">
        <f t="shared" si="3"/>
        <v>-32.386470588235269</v>
      </c>
      <c r="T66" s="2">
        <f t="shared" si="4"/>
        <v>-128.64354375896698</v>
      </c>
    </row>
    <row r="67" spans="1:20" x14ac:dyDescent="0.25">
      <c r="A67" t="s">
        <v>150</v>
      </c>
      <c r="B67">
        <v>4.5794799999999997E-2</v>
      </c>
      <c r="C67" t="s">
        <v>138</v>
      </c>
      <c r="D67" t="s">
        <v>134</v>
      </c>
      <c r="F67" t="s">
        <v>150</v>
      </c>
      <c r="G67">
        <v>2.5100000000000001E-2</v>
      </c>
      <c r="H67" t="s">
        <v>138</v>
      </c>
      <c r="I67" t="s">
        <v>134</v>
      </c>
      <c r="K67" t="s">
        <v>150</v>
      </c>
      <c r="L67">
        <v>2.7706600000000001E-2</v>
      </c>
      <c r="M67" t="s">
        <v>176</v>
      </c>
      <c r="N67" t="s">
        <v>134</v>
      </c>
      <c r="P67" t="str">
        <f t="shared" si="0"/>
        <v>EU-15</v>
      </c>
      <c r="Q67">
        <f t="shared" si="1"/>
        <v>-7.0118000000000055E-3</v>
      </c>
      <c r="R67" t="str">
        <f t="shared" si="2"/>
        <v>1975$/kg</v>
      </c>
      <c r="S67">
        <f t="shared" si="3"/>
        <v>-41.245882352941209</v>
      </c>
      <c r="T67" s="2">
        <f t="shared" si="4"/>
        <v>-137.50295552367294</v>
      </c>
    </row>
    <row r="68" spans="1:20" x14ac:dyDescent="0.25">
      <c r="A68" t="s">
        <v>151</v>
      </c>
      <c r="B68">
        <v>6.1311600000000001E-2</v>
      </c>
      <c r="C68" t="s">
        <v>133</v>
      </c>
      <c r="D68" t="s">
        <v>134</v>
      </c>
      <c r="F68" t="s">
        <v>151</v>
      </c>
      <c r="G68">
        <v>2.5700000000000001E-2</v>
      </c>
      <c r="H68" t="s">
        <v>133</v>
      </c>
      <c r="I68" t="s">
        <v>134</v>
      </c>
      <c r="K68" t="s">
        <v>151</v>
      </c>
      <c r="L68">
        <v>3.1833599999999997E-2</v>
      </c>
      <c r="M68" t="s">
        <v>172</v>
      </c>
      <c r="N68" t="s">
        <v>134</v>
      </c>
      <c r="P68" t="str">
        <f t="shared" ref="P68:P131" si="5">K68</f>
        <v>Europe_Eastern</v>
      </c>
      <c r="Q68">
        <f t="shared" ref="Q68:Q131" si="6">B68-G68-L68</f>
        <v>3.7780000000000036E-3</v>
      </c>
      <c r="R68" t="str">
        <f t="shared" ref="R68:R131" si="7">N68</f>
        <v>1975$/kg</v>
      </c>
      <c r="S68">
        <f t="shared" ref="S68:S131" si="8">Q68/0.17*1000</f>
        <v>22.223529411764726</v>
      </c>
      <c r="T68" s="2">
        <f t="shared" ref="T68:T131" si="9">S68-AA$6</f>
        <v>-74.033543758966985</v>
      </c>
    </row>
    <row r="69" spans="1:20" x14ac:dyDescent="0.25">
      <c r="A69" t="s">
        <v>151</v>
      </c>
      <c r="B69">
        <v>6.96798E-2</v>
      </c>
      <c r="C69" t="s">
        <v>135</v>
      </c>
      <c r="D69" t="s">
        <v>134</v>
      </c>
      <c r="F69" t="s">
        <v>151</v>
      </c>
      <c r="G69">
        <v>2.4799999999999999E-2</v>
      </c>
      <c r="H69" t="s">
        <v>135</v>
      </c>
      <c r="I69" t="s">
        <v>134</v>
      </c>
      <c r="K69" t="s">
        <v>151</v>
      </c>
      <c r="L69">
        <v>3.6827800000000001E-2</v>
      </c>
      <c r="M69" t="s">
        <v>173</v>
      </c>
      <c r="N69" t="s">
        <v>134</v>
      </c>
      <c r="P69" t="str">
        <f t="shared" si="5"/>
        <v>Europe_Eastern</v>
      </c>
      <c r="Q69">
        <f t="shared" si="6"/>
        <v>8.0519999999999967E-3</v>
      </c>
      <c r="R69" t="str">
        <f t="shared" si="7"/>
        <v>1975$/kg</v>
      </c>
      <c r="S69">
        <f t="shared" si="8"/>
        <v>47.364705882352922</v>
      </c>
      <c r="T69" s="2">
        <f t="shared" si="9"/>
        <v>-48.892367288378793</v>
      </c>
    </row>
    <row r="70" spans="1:20" x14ac:dyDescent="0.25">
      <c r="A70" t="s">
        <v>151</v>
      </c>
      <c r="B70">
        <v>7.7215099999999995E-2</v>
      </c>
      <c r="C70" t="s">
        <v>136</v>
      </c>
      <c r="D70" t="s">
        <v>134</v>
      </c>
      <c r="F70" t="s">
        <v>151</v>
      </c>
      <c r="G70">
        <v>2.4199999999999999E-2</v>
      </c>
      <c r="H70" t="s">
        <v>136</v>
      </c>
      <c r="I70" t="s">
        <v>134</v>
      </c>
      <c r="K70" t="s">
        <v>151</v>
      </c>
      <c r="L70">
        <v>4.5424899999999997E-2</v>
      </c>
      <c r="M70" t="s">
        <v>174</v>
      </c>
      <c r="N70" t="s">
        <v>134</v>
      </c>
      <c r="P70" t="str">
        <f t="shared" si="5"/>
        <v>Europe_Eastern</v>
      </c>
      <c r="Q70">
        <f t="shared" si="6"/>
        <v>7.5901999999999983E-3</v>
      </c>
      <c r="R70" t="str">
        <f t="shared" si="7"/>
        <v>1975$/kg</v>
      </c>
      <c r="S70">
        <f t="shared" si="8"/>
        <v>44.648235294117633</v>
      </c>
      <c r="T70" s="2">
        <f t="shared" si="9"/>
        <v>-51.608837876614082</v>
      </c>
    </row>
    <row r="71" spans="1:20" x14ac:dyDescent="0.25">
      <c r="A71" t="s">
        <v>151</v>
      </c>
      <c r="B71">
        <v>6.8576799999999993E-2</v>
      </c>
      <c r="C71" t="s">
        <v>137</v>
      </c>
      <c r="D71" t="s">
        <v>134</v>
      </c>
      <c r="F71" t="s">
        <v>151</v>
      </c>
      <c r="G71">
        <v>2.52E-2</v>
      </c>
      <c r="H71" t="s">
        <v>137</v>
      </c>
      <c r="I71" t="s">
        <v>134</v>
      </c>
      <c r="K71" t="s">
        <v>151</v>
      </c>
      <c r="L71">
        <v>3.9934299999999999E-2</v>
      </c>
      <c r="M71" t="s">
        <v>175</v>
      </c>
      <c r="N71" t="s">
        <v>134</v>
      </c>
      <c r="P71" t="str">
        <f t="shared" si="5"/>
        <v>Europe_Eastern</v>
      </c>
      <c r="Q71">
        <f t="shared" si="6"/>
        <v>3.4424999999999942E-3</v>
      </c>
      <c r="R71" t="str">
        <f t="shared" si="7"/>
        <v>1975$/kg</v>
      </c>
      <c r="S71">
        <f t="shared" si="8"/>
        <v>20.249999999999964</v>
      </c>
      <c r="T71" s="2">
        <f t="shared" si="9"/>
        <v>-76.007073170731758</v>
      </c>
    </row>
    <row r="72" spans="1:20" x14ac:dyDescent="0.25">
      <c r="A72" t="s">
        <v>151</v>
      </c>
      <c r="B72">
        <v>5.6577200000000001E-2</v>
      </c>
      <c r="C72" t="s">
        <v>138</v>
      </c>
      <c r="D72" t="s">
        <v>134</v>
      </c>
      <c r="F72" t="s">
        <v>151</v>
      </c>
      <c r="G72">
        <v>2.5100000000000001E-2</v>
      </c>
      <c r="H72" t="s">
        <v>138</v>
      </c>
      <c r="I72" t="s">
        <v>134</v>
      </c>
      <c r="K72" t="s">
        <v>151</v>
      </c>
      <c r="L72">
        <v>3.2774499999999998E-2</v>
      </c>
      <c r="M72" t="s">
        <v>176</v>
      </c>
      <c r="N72" t="s">
        <v>134</v>
      </c>
      <c r="P72" t="str">
        <f t="shared" si="5"/>
        <v>Europe_Eastern</v>
      </c>
      <c r="Q72">
        <f t="shared" si="6"/>
        <v>-1.2973000000000012E-3</v>
      </c>
      <c r="R72" t="str">
        <f t="shared" si="7"/>
        <v>1975$/kg</v>
      </c>
      <c r="S72">
        <f t="shared" si="8"/>
        <v>-7.6311764705882421</v>
      </c>
      <c r="T72" s="2">
        <f t="shared" si="9"/>
        <v>-103.88824964131996</v>
      </c>
    </row>
    <row r="73" spans="1:20" x14ac:dyDescent="0.25">
      <c r="A73" t="s">
        <v>152</v>
      </c>
      <c r="B73">
        <v>5.6307700000000002E-2</v>
      </c>
      <c r="C73" t="s">
        <v>133</v>
      </c>
      <c r="D73" t="s">
        <v>134</v>
      </c>
      <c r="F73" t="s">
        <v>152</v>
      </c>
      <c r="G73">
        <v>2.5700000000000001E-2</v>
      </c>
      <c r="H73" t="s">
        <v>133</v>
      </c>
      <c r="I73" t="s">
        <v>134</v>
      </c>
      <c r="K73" t="s">
        <v>152</v>
      </c>
      <c r="L73">
        <v>2.9539900000000001E-2</v>
      </c>
      <c r="M73" t="s">
        <v>172</v>
      </c>
      <c r="N73" t="s">
        <v>134</v>
      </c>
      <c r="P73" t="str">
        <f t="shared" si="5"/>
        <v>Europe_Non_EU</v>
      </c>
      <c r="Q73">
        <f t="shared" si="6"/>
        <v>1.0678000000000007E-3</v>
      </c>
      <c r="R73" t="str">
        <f t="shared" si="7"/>
        <v>1975$/kg</v>
      </c>
      <c r="S73">
        <f t="shared" si="8"/>
        <v>6.2811764705882389</v>
      </c>
      <c r="T73" s="2">
        <f t="shared" si="9"/>
        <v>-89.97589670014348</v>
      </c>
    </row>
    <row r="74" spans="1:20" x14ac:dyDescent="0.25">
      <c r="A74" t="s">
        <v>152</v>
      </c>
      <c r="B74">
        <v>6.64772E-2</v>
      </c>
      <c r="C74" t="s">
        <v>135</v>
      </c>
      <c r="D74" t="s">
        <v>134</v>
      </c>
      <c r="F74" t="s">
        <v>152</v>
      </c>
      <c r="G74">
        <v>2.4799999999999999E-2</v>
      </c>
      <c r="H74" t="s">
        <v>135</v>
      </c>
      <c r="I74" t="s">
        <v>134</v>
      </c>
      <c r="K74" t="s">
        <v>152</v>
      </c>
      <c r="L74">
        <v>3.5306499999999998E-2</v>
      </c>
      <c r="M74" t="s">
        <v>173</v>
      </c>
      <c r="N74" t="s">
        <v>134</v>
      </c>
      <c r="P74" t="str">
        <f t="shared" si="5"/>
        <v>Europe_Non_EU</v>
      </c>
      <c r="Q74">
        <f t="shared" si="6"/>
        <v>6.3707E-3</v>
      </c>
      <c r="R74" t="str">
        <f t="shared" si="7"/>
        <v>1975$/kg</v>
      </c>
      <c r="S74">
        <f t="shared" si="8"/>
        <v>37.474705882352936</v>
      </c>
      <c r="T74" s="2">
        <f t="shared" si="9"/>
        <v>-58.782367288378779</v>
      </c>
    </row>
    <row r="75" spans="1:20" x14ac:dyDescent="0.25">
      <c r="A75" t="s">
        <v>152</v>
      </c>
      <c r="B75">
        <v>6.1199200000000002E-2</v>
      </c>
      <c r="C75" t="s">
        <v>136</v>
      </c>
      <c r="D75" t="s">
        <v>134</v>
      </c>
      <c r="F75" t="s">
        <v>152</v>
      </c>
      <c r="G75">
        <v>2.4199999999999999E-2</v>
      </c>
      <c r="H75" t="s">
        <v>136</v>
      </c>
      <c r="I75" t="s">
        <v>134</v>
      </c>
      <c r="K75" t="s">
        <v>152</v>
      </c>
      <c r="L75">
        <v>3.7631299999999999E-2</v>
      </c>
      <c r="M75" t="s">
        <v>174</v>
      </c>
      <c r="N75" t="s">
        <v>134</v>
      </c>
      <c r="P75" t="str">
        <f t="shared" si="5"/>
        <v>Europe_Non_EU</v>
      </c>
      <c r="Q75">
        <f t="shared" si="6"/>
        <v>-6.3209999999999655E-4</v>
      </c>
      <c r="R75" t="str">
        <f t="shared" si="7"/>
        <v>1975$/kg</v>
      </c>
      <c r="S75">
        <f t="shared" si="8"/>
        <v>-3.7182352941176262</v>
      </c>
      <c r="T75" s="2">
        <f t="shared" si="9"/>
        <v>-99.975308464849348</v>
      </c>
    </row>
    <row r="76" spans="1:20" x14ac:dyDescent="0.25">
      <c r="A76" t="s">
        <v>152</v>
      </c>
      <c r="B76">
        <v>7.0966000000000001E-2</v>
      </c>
      <c r="C76" t="s">
        <v>137</v>
      </c>
      <c r="D76" t="s">
        <v>134</v>
      </c>
      <c r="F76" t="s">
        <v>152</v>
      </c>
      <c r="G76">
        <v>2.52E-2</v>
      </c>
      <c r="H76" t="s">
        <v>137</v>
      </c>
      <c r="I76" t="s">
        <v>134</v>
      </c>
      <c r="K76" t="s">
        <v>152</v>
      </c>
      <c r="L76">
        <v>4.10528E-2</v>
      </c>
      <c r="M76" t="s">
        <v>175</v>
      </c>
      <c r="N76" t="s">
        <v>134</v>
      </c>
      <c r="P76" t="str">
        <f t="shared" si="5"/>
        <v>Europe_Non_EU</v>
      </c>
      <c r="Q76">
        <f t="shared" si="6"/>
        <v>4.7132000000000007E-3</v>
      </c>
      <c r="R76" t="str">
        <f t="shared" si="7"/>
        <v>1975$/kg</v>
      </c>
      <c r="S76">
        <f t="shared" si="8"/>
        <v>27.724705882352943</v>
      </c>
      <c r="T76" s="2">
        <f t="shared" si="9"/>
        <v>-68.532367288378765</v>
      </c>
    </row>
    <row r="77" spans="1:20" x14ac:dyDescent="0.25">
      <c r="A77" t="s">
        <v>152</v>
      </c>
      <c r="B77">
        <v>5.5023299999999997E-2</v>
      </c>
      <c r="C77" t="s">
        <v>138</v>
      </c>
      <c r="D77" t="s">
        <v>134</v>
      </c>
      <c r="F77" t="s">
        <v>152</v>
      </c>
      <c r="G77">
        <v>2.5100000000000001E-2</v>
      </c>
      <c r="H77" t="s">
        <v>138</v>
      </c>
      <c r="I77" t="s">
        <v>134</v>
      </c>
      <c r="K77" t="s">
        <v>152</v>
      </c>
      <c r="L77">
        <v>3.2044099999999999E-2</v>
      </c>
      <c r="M77" t="s">
        <v>176</v>
      </c>
      <c r="N77" t="s">
        <v>134</v>
      </c>
      <c r="P77" t="str">
        <f t="shared" si="5"/>
        <v>Europe_Non_EU</v>
      </c>
      <c r="Q77">
        <f t="shared" si="6"/>
        <v>-2.1208000000000025E-3</v>
      </c>
      <c r="R77" t="str">
        <f t="shared" si="7"/>
        <v>1975$/kg</v>
      </c>
      <c r="S77">
        <f t="shared" si="8"/>
        <v>-12.475294117647072</v>
      </c>
      <c r="T77" s="2">
        <f t="shared" si="9"/>
        <v>-108.73236728837878</v>
      </c>
    </row>
    <row r="78" spans="1:20" x14ac:dyDescent="0.25">
      <c r="A78" t="s">
        <v>153</v>
      </c>
      <c r="B78">
        <v>6.0147300000000002E-3</v>
      </c>
      <c r="C78" t="s">
        <v>133</v>
      </c>
      <c r="D78" t="s">
        <v>134</v>
      </c>
      <c r="F78" t="s">
        <v>153</v>
      </c>
      <c r="G78">
        <v>2.5700000000000001E-2</v>
      </c>
      <c r="H78" t="s">
        <v>133</v>
      </c>
      <c r="I78" t="s">
        <v>134</v>
      </c>
      <c r="K78" t="s">
        <v>153</v>
      </c>
      <c r="L78">
        <v>6.4855599999999996E-3</v>
      </c>
      <c r="M78" t="s">
        <v>172</v>
      </c>
      <c r="N78" t="s">
        <v>134</v>
      </c>
      <c r="P78" t="str">
        <f t="shared" si="5"/>
        <v>European Free Trade Association</v>
      </c>
      <c r="Q78">
        <f t="shared" si="6"/>
        <v>-2.6170829999999999E-2</v>
      </c>
      <c r="R78" t="str">
        <f t="shared" si="7"/>
        <v>1975$/kg</v>
      </c>
      <c r="S78">
        <f t="shared" si="8"/>
        <v>-153.9460588235294</v>
      </c>
      <c r="T78" s="2">
        <f t="shared" si="9"/>
        <v>-250.20313199426113</v>
      </c>
    </row>
    <row r="79" spans="1:20" x14ac:dyDescent="0.25">
      <c r="A79" t="s">
        <v>153</v>
      </c>
      <c r="B79">
        <v>1.37235E-2</v>
      </c>
      <c r="C79" t="s">
        <v>135</v>
      </c>
      <c r="D79" t="s">
        <v>134</v>
      </c>
      <c r="F79" t="s">
        <v>153</v>
      </c>
      <c r="G79">
        <v>2.4799999999999999E-2</v>
      </c>
      <c r="H79" t="s">
        <v>135</v>
      </c>
      <c r="I79" t="s">
        <v>134</v>
      </c>
      <c r="K79" t="s">
        <v>153</v>
      </c>
      <c r="L79">
        <v>1.02478E-2</v>
      </c>
      <c r="M79" t="s">
        <v>173</v>
      </c>
      <c r="N79" t="s">
        <v>134</v>
      </c>
      <c r="P79" t="str">
        <f t="shared" si="5"/>
        <v>European Free Trade Association</v>
      </c>
      <c r="Q79">
        <f t="shared" si="6"/>
        <v>-2.1324299999999997E-2</v>
      </c>
      <c r="R79" t="str">
        <f t="shared" si="7"/>
        <v>1975$/kg</v>
      </c>
      <c r="S79">
        <f t="shared" si="8"/>
        <v>-125.43705882352937</v>
      </c>
      <c r="T79" s="2">
        <f t="shared" si="9"/>
        <v>-221.69413199426108</v>
      </c>
    </row>
    <row r="80" spans="1:20" x14ac:dyDescent="0.25">
      <c r="A80" t="s">
        <v>153</v>
      </c>
      <c r="B80">
        <v>1.33493E-2</v>
      </c>
      <c r="C80" t="s">
        <v>136</v>
      </c>
      <c r="D80" t="s">
        <v>134</v>
      </c>
      <c r="F80" t="s">
        <v>153</v>
      </c>
      <c r="G80">
        <v>2.4199999999999999E-2</v>
      </c>
      <c r="H80" t="s">
        <v>136</v>
      </c>
      <c r="I80" t="s">
        <v>134</v>
      </c>
      <c r="K80" t="s">
        <v>153</v>
      </c>
      <c r="L80">
        <v>1.4346599999999999E-2</v>
      </c>
      <c r="M80" t="s">
        <v>174</v>
      </c>
      <c r="N80" t="s">
        <v>134</v>
      </c>
      <c r="P80" t="str">
        <f t="shared" si="5"/>
        <v>European Free Trade Association</v>
      </c>
      <c r="Q80">
        <f t="shared" si="6"/>
        <v>-2.5197299999999999E-2</v>
      </c>
      <c r="R80" t="str">
        <f t="shared" si="7"/>
        <v>1975$/kg</v>
      </c>
      <c r="S80">
        <f t="shared" si="8"/>
        <v>-148.21941176470588</v>
      </c>
      <c r="T80" s="2">
        <f t="shared" si="9"/>
        <v>-244.47648493543761</v>
      </c>
    </row>
    <row r="81" spans="1:20" x14ac:dyDescent="0.25">
      <c r="A81" t="s">
        <v>153</v>
      </c>
      <c r="B81">
        <v>1.30864E-2</v>
      </c>
      <c r="C81" t="s">
        <v>137</v>
      </c>
      <c r="D81" t="s">
        <v>134</v>
      </c>
      <c r="F81" t="s">
        <v>153</v>
      </c>
      <c r="G81">
        <v>2.52E-2</v>
      </c>
      <c r="H81" t="s">
        <v>137</v>
      </c>
      <c r="I81" t="s">
        <v>134</v>
      </c>
      <c r="K81" t="s">
        <v>153</v>
      </c>
      <c r="L81">
        <v>1.39556E-2</v>
      </c>
      <c r="M81" t="s">
        <v>175</v>
      </c>
      <c r="N81" t="s">
        <v>134</v>
      </c>
      <c r="P81" t="str">
        <f t="shared" si="5"/>
        <v>European Free Trade Association</v>
      </c>
      <c r="Q81">
        <f t="shared" si="6"/>
        <v>-2.6069200000000001E-2</v>
      </c>
      <c r="R81" t="str">
        <f t="shared" si="7"/>
        <v>1975$/kg</v>
      </c>
      <c r="S81">
        <f t="shared" si="8"/>
        <v>-153.34823529411764</v>
      </c>
      <c r="T81" s="2">
        <f t="shared" si="9"/>
        <v>-249.60530846484937</v>
      </c>
    </row>
    <row r="82" spans="1:20" x14ac:dyDescent="0.25">
      <c r="A82" t="s">
        <v>153</v>
      </c>
      <c r="B82">
        <v>7.6610200000000002E-3</v>
      </c>
      <c r="C82" t="s">
        <v>138</v>
      </c>
      <c r="D82" t="s">
        <v>134</v>
      </c>
      <c r="F82" t="s">
        <v>153</v>
      </c>
      <c r="G82">
        <v>2.5100000000000001E-2</v>
      </c>
      <c r="H82" t="s">
        <v>138</v>
      </c>
      <c r="I82" t="s">
        <v>134</v>
      </c>
      <c r="K82" t="s">
        <v>153</v>
      </c>
      <c r="L82">
        <v>9.7832500000000003E-3</v>
      </c>
      <c r="M82" t="s">
        <v>176</v>
      </c>
      <c r="N82" t="s">
        <v>134</v>
      </c>
      <c r="P82" t="str">
        <f t="shared" si="5"/>
        <v>European Free Trade Association</v>
      </c>
      <c r="Q82">
        <f t="shared" si="6"/>
        <v>-2.722223E-2</v>
      </c>
      <c r="R82" t="str">
        <f t="shared" si="7"/>
        <v>1975$/kg</v>
      </c>
      <c r="S82">
        <f t="shared" si="8"/>
        <v>-160.13076470588234</v>
      </c>
      <c r="T82" s="2">
        <f t="shared" si="9"/>
        <v>-256.38783787661407</v>
      </c>
    </row>
    <row r="83" spans="1:20" x14ac:dyDescent="0.25">
      <c r="A83" t="s">
        <v>154</v>
      </c>
      <c r="B83">
        <v>8.7529300000000004E-2</v>
      </c>
      <c r="C83" t="s">
        <v>133</v>
      </c>
      <c r="D83" t="s">
        <v>134</v>
      </c>
      <c r="F83" t="s">
        <v>154</v>
      </c>
      <c r="G83">
        <v>2.5700000000000001E-2</v>
      </c>
      <c r="H83" t="s">
        <v>133</v>
      </c>
      <c r="I83" t="s">
        <v>134</v>
      </c>
      <c r="K83" t="s">
        <v>154</v>
      </c>
      <c r="L83">
        <v>4.3851899999999999E-2</v>
      </c>
      <c r="M83" t="s">
        <v>172</v>
      </c>
      <c r="N83" t="s">
        <v>134</v>
      </c>
      <c r="P83" t="str">
        <f t="shared" si="5"/>
        <v>India</v>
      </c>
      <c r="Q83">
        <f t="shared" si="6"/>
        <v>1.7977400000000004E-2</v>
      </c>
      <c r="R83" t="str">
        <f t="shared" si="7"/>
        <v>1975$/kg</v>
      </c>
      <c r="S83">
        <f t="shared" si="8"/>
        <v>105.7494117647059</v>
      </c>
      <c r="T83" s="2">
        <f t="shared" si="9"/>
        <v>9.492338593974182</v>
      </c>
    </row>
    <row r="84" spans="1:20" x14ac:dyDescent="0.25">
      <c r="A84" t="s">
        <v>154</v>
      </c>
      <c r="B84">
        <v>8.9627499999999999E-2</v>
      </c>
      <c r="C84" t="s">
        <v>135</v>
      </c>
      <c r="D84" t="s">
        <v>134</v>
      </c>
      <c r="F84" t="s">
        <v>154</v>
      </c>
      <c r="G84">
        <v>2.4799999999999999E-2</v>
      </c>
      <c r="H84" t="s">
        <v>135</v>
      </c>
      <c r="I84" t="s">
        <v>134</v>
      </c>
      <c r="K84" t="s">
        <v>154</v>
      </c>
      <c r="L84">
        <v>4.6303299999999999E-2</v>
      </c>
      <c r="M84" t="s">
        <v>173</v>
      </c>
      <c r="N84" t="s">
        <v>134</v>
      </c>
      <c r="P84" t="str">
        <f t="shared" si="5"/>
        <v>India</v>
      </c>
      <c r="Q84">
        <f t="shared" si="6"/>
        <v>1.8524199999999998E-2</v>
      </c>
      <c r="R84" t="str">
        <f t="shared" si="7"/>
        <v>1975$/kg</v>
      </c>
      <c r="S84">
        <f t="shared" si="8"/>
        <v>108.96588235294115</v>
      </c>
      <c r="T84" s="2">
        <f t="shared" si="9"/>
        <v>12.708809182209436</v>
      </c>
    </row>
    <row r="85" spans="1:20" x14ac:dyDescent="0.25">
      <c r="A85" t="s">
        <v>154</v>
      </c>
      <c r="B85">
        <v>8.9329800000000001E-2</v>
      </c>
      <c r="C85" t="s">
        <v>136</v>
      </c>
      <c r="D85" t="s">
        <v>134</v>
      </c>
      <c r="F85" t="s">
        <v>154</v>
      </c>
      <c r="G85">
        <v>2.4199999999999999E-2</v>
      </c>
      <c r="H85" t="s">
        <v>136</v>
      </c>
      <c r="I85" t="s">
        <v>134</v>
      </c>
      <c r="K85" t="s">
        <v>154</v>
      </c>
      <c r="L85">
        <v>5.13201E-2</v>
      </c>
      <c r="M85" t="s">
        <v>174</v>
      </c>
      <c r="N85" t="s">
        <v>134</v>
      </c>
      <c r="P85" t="str">
        <f t="shared" si="5"/>
        <v>India</v>
      </c>
      <c r="Q85">
        <f t="shared" si="6"/>
        <v>1.3809700000000001E-2</v>
      </c>
      <c r="R85" t="str">
        <f t="shared" si="7"/>
        <v>1975$/kg</v>
      </c>
      <c r="S85">
        <f t="shared" si="8"/>
        <v>81.233529411764707</v>
      </c>
      <c r="T85" s="2">
        <f t="shared" si="9"/>
        <v>-15.023543758967008</v>
      </c>
    </row>
    <row r="86" spans="1:20" x14ac:dyDescent="0.25">
      <c r="A86" t="s">
        <v>154</v>
      </c>
      <c r="B86">
        <v>0.10441499999999999</v>
      </c>
      <c r="C86" t="s">
        <v>137</v>
      </c>
      <c r="D86" t="s">
        <v>134</v>
      </c>
      <c r="F86" t="s">
        <v>154</v>
      </c>
      <c r="G86">
        <v>2.52E-2</v>
      </c>
      <c r="H86" t="s">
        <v>137</v>
      </c>
      <c r="I86" t="s">
        <v>134</v>
      </c>
      <c r="K86" t="s">
        <v>154</v>
      </c>
      <c r="L86">
        <v>5.6712699999999998E-2</v>
      </c>
      <c r="M86" t="s">
        <v>175</v>
      </c>
      <c r="N86" t="s">
        <v>134</v>
      </c>
      <c r="P86" t="str">
        <f t="shared" si="5"/>
        <v>India</v>
      </c>
      <c r="Q86">
        <f t="shared" si="6"/>
        <v>2.2502299999999996E-2</v>
      </c>
      <c r="R86" t="str">
        <f t="shared" si="7"/>
        <v>1975$/kg</v>
      </c>
      <c r="S86">
        <f t="shared" si="8"/>
        <v>132.36647058823525</v>
      </c>
      <c r="T86" s="2">
        <f t="shared" si="9"/>
        <v>36.10939741750353</v>
      </c>
    </row>
    <row r="87" spans="1:20" x14ac:dyDescent="0.25">
      <c r="A87" t="s">
        <v>154</v>
      </c>
      <c r="B87">
        <v>8.28068E-2</v>
      </c>
      <c r="C87" t="s">
        <v>138</v>
      </c>
      <c r="D87" t="s">
        <v>134</v>
      </c>
      <c r="F87" t="s">
        <v>154</v>
      </c>
      <c r="G87">
        <v>2.5100000000000001E-2</v>
      </c>
      <c r="H87" t="s">
        <v>138</v>
      </c>
      <c r="I87" t="s">
        <v>134</v>
      </c>
      <c r="K87" t="s">
        <v>154</v>
      </c>
      <c r="L87">
        <v>4.5102799999999998E-2</v>
      </c>
      <c r="M87" t="s">
        <v>176</v>
      </c>
      <c r="N87" t="s">
        <v>134</v>
      </c>
      <c r="P87" t="str">
        <f t="shared" si="5"/>
        <v>India</v>
      </c>
      <c r="Q87">
        <f t="shared" si="6"/>
        <v>1.2604000000000004E-2</v>
      </c>
      <c r="R87" t="str">
        <f t="shared" si="7"/>
        <v>1975$/kg</v>
      </c>
      <c r="S87">
        <f t="shared" si="8"/>
        <v>74.141176470588249</v>
      </c>
      <c r="T87" s="2">
        <f t="shared" si="9"/>
        <v>-22.115896700143466</v>
      </c>
    </row>
    <row r="88" spans="1:20" x14ac:dyDescent="0.25">
      <c r="A88" t="s">
        <v>155</v>
      </c>
      <c r="B88">
        <v>6.9171700000000003E-2</v>
      </c>
      <c r="C88" t="s">
        <v>133</v>
      </c>
      <c r="D88" t="s">
        <v>134</v>
      </c>
      <c r="F88" t="s">
        <v>155</v>
      </c>
      <c r="G88">
        <v>2.5700000000000001E-2</v>
      </c>
      <c r="H88" t="s">
        <v>133</v>
      </c>
      <c r="I88" t="s">
        <v>134</v>
      </c>
      <c r="K88" t="s">
        <v>155</v>
      </c>
      <c r="L88">
        <v>3.5436700000000002E-2</v>
      </c>
      <c r="M88" t="s">
        <v>172</v>
      </c>
      <c r="N88" t="s">
        <v>134</v>
      </c>
      <c r="P88" t="str">
        <f t="shared" si="5"/>
        <v>Indonesia</v>
      </c>
      <c r="Q88">
        <f t="shared" si="6"/>
        <v>8.0350000000000005E-3</v>
      </c>
      <c r="R88" t="str">
        <f t="shared" si="7"/>
        <v>1975$/kg</v>
      </c>
      <c r="S88">
        <f t="shared" si="8"/>
        <v>47.264705882352935</v>
      </c>
      <c r="T88" s="2">
        <f t="shared" si="9"/>
        <v>-48.99236728837878</v>
      </c>
    </row>
    <row r="89" spans="1:20" x14ac:dyDescent="0.25">
      <c r="A89" t="s">
        <v>155</v>
      </c>
      <c r="B89">
        <v>9.2670199999999994E-2</v>
      </c>
      <c r="C89" t="s">
        <v>135</v>
      </c>
      <c r="D89" t="s">
        <v>134</v>
      </c>
      <c r="F89" t="s">
        <v>155</v>
      </c>
      <c r="G89">
        <v>2.4799999999999999E-2</v>
      </c>
      <c r="H89" t="s">
        <v>135</v>
      </c>
      <c r="I89" t="s">
        <v>134</v>
      </c>
      <c r="K89" t="s">
        <v>155</v>
      </c>
      <c r="L89">
        <v>4.7748600000000002E-2</v>
      </c>
      <c r="M89" t="s">
        <v>173</v>
      </c>
      <c r="N89" t="s">
        <v>134</v>
      </c>
      <c r="P89" t="str">
        <f t="shared" si="5"/>
        <v>Indonesia</v>
      </c>
      <c r="Q89">
        <f t="shared" si="6"/>
        <v>2.0121599999999989E-2</v>
      </c>
      <c r="R89" t="str">
        <f t="shared" si="7"/>
        <v>1975$/kg</v>
      </c>
      <c r="S89">
        <f t="shared" si="8"/>
        <v>118.36235294117641</v>
      </c>
      <c r="T89" s="2">
        <f t="shared" si="9"/>
        <v>22.105279770444696</v>
      </c>
    </row>
    <row r="90" spans="1:20" x14ac:dyDescent="0.25">
      <c r="A90" t="s">
        <v>155</v>
      </c>
      <c r="B90">
        <v>7.8512200000000004E-2</v>
      </c>
      <c r="C90" t="s">
        <v>136</v>
      </c>
      <c r="D90" t="s">
        <v>134</v>
      </c>
      <c r="F90" t="s">
        <v>155</v>
      </c>
      <c r="G90">
        <v>2.4199999999999999E-2</v>
      </c>
      <c r="H90" t="s">
        <v>136</v>
      </c>
      <c r="I90" t="s">
        <v>134</v>
      </c>
      <c r="K90" t="s">
        <v>155</v>
      </c>
      <c r="L90">
        <v>4.6056100000000003E-2</v>
      </c>
      <c r="M90" t="s">
        <v>174</v>
      </c>
      <c r="N90" t="s">
        <v>134</v>
      </c>
      <c r="P90" t="str">
        <f t="shared" si="5"/>
        <v>Indonesia</v>
      </c>
      <c r="Q90">
        <f t="shared" si="6"/>
        <v>8.2561000000000023E-3</v>
      </c>
      <c r="R90" t="str">
        <f t="shared" si="7"/>
        <v>1975$/kg</v>
      </c>
      <c r="S90">
        <f t="shared" si="8"/>
        <v>48.56529411764707</v>
      </c>
      <c r="T90" s="2">
        <f t="shared" si="9"/>
        <v>-47.691779053084645</v>
      </c>
    </row>
    <row r="91" spans="1:20" x14ac:dyDescent="0.25">
      <c r="A91" t="s">
        <v>155</v>
      </c>
      <c r="B91">
        <v>8.5596099999999994E-2</v>
      </c>
      <c r="C91" t="s">
        <v>137</v>
      </c>
      <c r="D91" t="s">
        <v>134</v>
      </c>
      <c r="F91" t="s">
        <v>155</v>
      </c>
      <c r="G91">
        <v>2.52E-2</v>
      </c>
      <c r="H91" t="s">
        <v>137</v>
      </c>
      <c r="I91" t="s">
        <v>134</v>
      </c>
      <c r="K91" t="s">
        <v>155</v>
      </c>
      <c r="L91">
        <v>4.7902100000000003E-2</v>
      </c>
      <c r="M91" t="s">
        <v>175</v>
      </c>
      <c r="N91" t="s">
        <v>134</v>
      </c>
      <c r="P91" t="str">
        <f t="shared" si="5"/>
        <v>Indonesia</v>
      </c>
      <c r="Q91">
        <f t="shared" si="6"/>
        <v>1.2493999999999991E-2</v>
      </c>
      <c r="R91" t="str">
        <f t="shared" si="7"/>
        <v>1975$/kg</v>
      </c>
      <c r="S91">
        <f t="shared" si="8"/>
        <v>73.494117647058772</v>
      </c>
      <c r="T91" s="2">
        <f t="shared" si="9"/>
        <v>-22.762955523672943</v>
      </c>
    </row>
    <row r="92" spans="1:20" x14ac:dyDescent="0.25">
      <c r="A92" t="s">
        <v>155</v>
      </c>
      <c r="B92">
        <v>6.58223E-2</v>
      </c>
      <c r="C92" t="s">
        <v>138</v>
      </c>
      <c r="D92" t="s">
        <v>134</v>
      </c>
      <c r="F92" t="s">
        <v>155</v>
      </c>
      <c r="G92">
        <v>2.5100000000000001E-2</v>
      </c>
      <c r="H92" t="s">
        <v>138</v>
      </c>
      <c r="I92" t="s">
        <v>134</v>
      </c>
      <c r="K92" t="s">
        <v>155</v>
      </c>
      <c r="L92">
        <v>3.7119800000000001E-2</v>
      </c>
      <c r="M92" t="s">
        <v>176</v>
      </c>
      <c r="N92" t="s">
        <v>134</v>
      </c>
      <c r="P92" t="str">
        <f t="shared" si="5"/>
        <v>Indonesia</v>
      </c>
      <c r="Q92">
        <f t="shared" si="6"/>
        <v>3.6025000000000015E-3</v>
      </c>
      <c r="R92" t="str">
        <f t="shared" si="7"/>
        <v>1975$/kg</v>
      </c>
      <c r="S92">
        <f t="shared" si="8"/>
        <v>21.191176470588246</v>
      </c>
      <c r="T92" s="2">
        <f t="shared" si="9"/>
        <v>-75.065896700143469</v>
      </c>
    </row>
    <row r="93" spans="1:20" x14ac:dyDescent="0.25">
      <c r="A93" t="s">
        <v>156</v>
      </c>
      <c r="B93">
        <v>-6.61839E-3</v>
      </c>
      <c r="C93" t="s">
        <v>133</v>
      </c>
      <c r="D93" t="s">
        <v>134</v>
      </c>
      <c r="F93" t="s">
        <v>156</v>
      </c>
      <c r="G93">
        <v>2.5700000000000001E-2</v>
      </c>
      <c r="H93" t="s">
        <v>133</v>
      </c>
      <c r="I93" t="s">
        <v>134</v>
      </c>
      <c r="K93" t="s">
        <v>156</v>
      </c>
      <c r="L93">
        <v>6.9453500000000003E-4</v>
      </c>
      <c r="M93" t="s">
        <v>172</v>
      </c>
      <c r="N93" t="s">
        <v>134</v>
      </c>
      <c r="P93" t="str">
        <f t="shared" si="5"/>
        <v>Japan</v>
      </c>
      <c r="Q93">
        <f t="shared" si="6"/>
        <v>-3.3012925000000005E-2</v>
      </c>
      <c r="R93" t="str">
        <f t="shared" si="7"/>
        <v>1975$/kg</v>
      </c>
      <c r="S93">
        <f t="shared" si="8"/>
        <v>-194.19367647058826</v>
      </c>
      <c r="T93" s="2">
        <f t="shared" si="9"/>
        <v>-290.45074964131999</v>
      </c>
    </row>
    <row r="94" spans="1:20" x14ac:dyDescent="0.25">
      <c r="A94" t="s">
        <v>156</v>
      </c>
      <c r="B94">
        <v>1.8580300000000001E-3</v>
      </c>
      <c r="C94" t="s">
        <v>135</v>
      </c>
      <c r="D94" t="s">
        <v>134</v>
      </c>
      <c r="F94" t="s">
        <v>156</v>
      </c>
      <c r="G94">
        <v>2.4799999999999999E-2</v>
      </c>
      <c r="H94" t="s">
        <v>135</v>
      </c>
      <c r="I94" t="s">
        <v>134</v>
      </c>
      <c r="K94" t="s">
        <v>156</v>
      </c>
      <c r="L94">
        <v>4.61153E-3</v>
      </c>
      <c r="M94" t="s">
        <v>173</v>
      </c>
      <c r="N94" t="s">
        <v>134</v>
      </c>
      <c r="P94" t="str">
        <f t="shared" si="5"/>
        <v>Japan</v>
      </c>
      <c r="Q94">
        <f t="shared" si="6"/>
        <v>-2.7553499999999998E-2</v>
      </c>
      <c r="R94" t="str">
        <f t="shared" si="7"/>
        <v>1975$/kg</v>
      </c>
      <c r="S94">
        <f t="shared" si="8"/>
        <v>-162.07941176470587</v>
      </c>
      <c r="T94" s="2">
        <f t="shared" si="9"/>
        <v>-258.33648493543757</v>
      </c>
    </row>
    <row r="95" spans="1:20" x14ac:dyDescent="0.25">
      <c r="A95" t="s">
        <v>156</v>
      </c>
      <c r="B95">
        <v>2.3710200000000001E-2</v>
      </c>
      <c r="C95" t="s">
        <v>136</v>
      </c>
      <c r="D95" t="s">
        <v>134</v>
      </c>
      <c r="F95" t="s">
        <v>156</v>
      </c>
      <c r="G95">
        <v>2.4199999999999999E-2</v>
      </c>
      <c r="H95" t="s">
        <v>136</v>
      </c>
      <c r="I95" t="s">
        <v>134</v>
      </c>
      <c r="K95" t="s">
        <v>156</v>
      </c>
      <c r="L95">
        <v>1.9388499999999999E-2</v>
      </c>
      <c r="M95" t="s">
        <v>174</v>
      </c>
      <c r="N95" t="s">
        <v>134</v>
      </c>
      <c r="P95" t="str">
        <f t="shared" si="5"/>
        <v>Japan</v>
      </c>
      <c r="Q95">
        <f t="shared" si="6"/>
        <v>-1.9878299999999998E-2</v>
      </c>
      <c r="R95" t="str">
        <f t="shared" si="7"/>
        <v>1975$/kg</v>
      </c>
      <c r="S95">
        <f t="shared" si="8"/>
        <v>-116.93117647058821</v>
      </c>
      <c r="T95" s="2">
        <f t="shared" si="9"/>
        <v>-213.18824964131994</v>
      </c>
    </row>
    <row r="96" spans="1:20" x14ac:dyDescent="0.25">
      <c r="A96" t="s">
        <v>156</v>
      </c>
      <c r="B96">
        <v>-3.3568299999999999E-3</v>
      </c>
      <c r="C96" t="s">
        <v>137</v>
      </c>
      <c r="D96" t="s">
        <v>134</v>
      </c>
      <c r="F96" t="s">
        <v>156</v>
      </c>
      <c r="G96">
        <v>2.52E-2</v>
      </c>
      <c r="H96" t="s">
        <v>137</v>
      </c>
      <c r="I96" t="s">
        <v>134</v>
      </c>
      <c r="K96" t="s">
        <v>156</v>
      </c>
      <c r="L96">
        <v>6.2575E-3</v>
      </c>
      <c r="M96" t="s">
        <v>175</v>
      </c>
      <c r="N96" t="s">
        <v>134</v>
      </c>
      <c r="P96" t="str">
        <f t="shared" si="5"/>
        <v>Japan</v>
      </c>
      <c r="Q96">
        <f t="shared" si="6"/>
        <v>-3.4814329999999998E-2</v>
      </c>
      <c r="R96" t="str">
        <f t="shared" si="7"/>
        <v>1975$/kg</v>
      </c>
      <c r="S96">
        <f t="shared" si="8"/>
        <v>-204.79017647058819</v>
      </c>
      <c r="T96" s="2">
        <f t="shared" si="9"/>
        <v>-301.04724964131992</v>
      </c>
    </row>
    <row r="97" spans="1:20" x14ac:dyDescent="0.25">
      <c r="A97" t="s">
        <v>156</v>
      </c>
      <c r="B97">
        <v>-1.21063E-2</v>
      </c>
      <c r="C97" t="s">
        <v>138</v>
      </c>
      <c r="D97" t="s">
        <v>134</v>
      </c>
      <c r="F97" t="s">
        <v>156</v>
      </c>
      <c r="G97">
        <v>2.5100000000000001E-2</v>
      </c>
      <c r="H97" t="s">
        <v>138</v>
      </c>
      <c r="I97" t="s">
        <v>134</v>
      </c>
      <c r="K97" t="s">
        <v>156</v>
      </c>
      <c r="L97">
        <v>4.92356E-4</v>
      </c>
      <c r="M97" t="s">
        <v>176</v>
      </c>
      <c r="N97" t="s">
        <v>134</v>
      </c>
      <c r="P97" t="str">
        <f t="shared" si="5"/>
        <v>Japan</v>
      </c>
      <c r="Q97">
        <f t="shared" si="6"/>
        <v>-3.7698655999999997E-2</v>
      </c>
      <c r="R97" t="str">
        <f t="shared" si="7"/>
        <v>1975$/kg</v>
      </c>
      <c r="S97">
        <f t="shared" si="8"/>
        <v>-221.75679999999997</v>
      </c>
      <c r="T97" s="2">
        <f t="shared" si="9"/>
        <v>-318.0138731707317</v>
      </c>
    </row>
    <row r="98" spans="1:20" x14ac:dyDescent="0.25">
      <c r="A98" t="s">
        <v>157</v>
      </c>
      <c r="B98">
        <v>3.1606099999999998E-2</v>
      </c>
      <c r="C98" t="s">
        <v>133</v>
      </c>
      <c r="D98" t="s">
        <v>134</v>
      </c>
      <c r="F98" t="s">
        <v>157</v>
      </c>
      <c r="G98">
        <v>2.5700000000000001E-2</v>
      </c>
      <c r="H98" t="s">
        <v>133</v>
      </c>
      <c r="I98" t="s">
        <v>134</v>
      </c>
      <c r="K98" t="s">
        <v>157</v>
      </c>
      <c r="L98">
        <v>1.8216599999999999E-2</v>
      </c>
      <c r="M98" t="s">
        <v>172</v>
      </c>
      <c r="N98" t="s">
        <v>134</v>
      </c>
      <c r="P98" t="str">
        <f t="shared" si="5"/>
        <v>Mexico</v>
      </c>
      <c r="Q98">
        <f t="shared" si="6"/>
        <v>-1.2310500000000002E-2</v>
      </c>
      <c r="R98" t="str">
        <f t="shared" si="7"/>
        <v>1975$/kg</v>
      </c>
      <c r="S98">
        <f t="shared" si="8"/>
        <v>-72.414705882352948</v>
      </c>
      <c r="T98" s="2">
        <f t="shared" si="9"/>
        <v>-168.67177905308466</v>
      </c>
    </row>
    <row r="99" spans="1:20" x14ac:dyDescent="0.25">
      <c r="A99" t="s">
        <v>157</v>
      </c>
      <c r="B99">
        <v>4.5957499999999998E-2</v>
      </c>
      <c r="C99" t="s">
        <v>135</v>
      </c>
      <c r="D99" t="s">
        <v>134</v>
      </c>
      <c r="F99" t="s">
        <v>157</v>
      </c>
      <c r="G99">
        <v>2.4799999999999999E-2</v>
      </c>
      <c r="H99" t="s">
        <v>135</v>
      </c>
      <c r="I99" t="s">
        <v>134</v>
      </c>
      <c r="K99" t="s">
        <v>157</v>
      </c>
      <c r="L99">
        <v>2.5559399999999999E-2</v>
      </c>
      <c r="M99" t="s">
        <v>173</v>
      </c>
      <c r="N99" t="s">
        <v>134</v>
      </c>
      <c r="P99" t="str">
        <f t="shared" si="5"/>
        <v>Mexico</v>
      </c>
      <c r="Q99">
        <f t="shared" si="6"/>
        <v>-4.4019000000000003E-3</v>
      </c>
      <c r="R99" t="str">
        <f t="shared" si="7"/>
        <v>1975$/kg</v>
      </c>
      <c r="S99">
        <f t="shared" si="8"/>
        <v>-25.893529411764703</v>
      </c>
      <c r="T99" s="2">
        <f t="shared" si="9"/>
        <v>-122.15060258249642</v>
      </c>
    </row>
    <row r="100" spans="1:20" x14ac:dyDescent="0.25">
      <c r="A100" t="s">
        <v>157</v>
      </c>
      <c r="B100">
        <v>4.4269299999999998E-2</v>
      </c>
      <c r="C100" t="s">
        <v>136</v>
      </c>
      <c r="D100" t="s">
        <v>134</v>
      </c>
      <c r="F100" t="s">
        <v>157</v>
      </c>
      <c r="G100">
        <v>2.4199999999999999E-2</v>
      </c>
      <c r="H100" t="s">
        <v>136</v>
      </c>
      <c r="I100" t="s">
        <v>134</v>
      </c>
      <c r="K100" t="s">
        <v>157</v>
      </c>
      <c r="L100">
        <v>2.93929E-2</v>
      </c>
      <c r="M100" t="s">
        <v>174</v>
      </c>
      <c r="N100" t="s">
        <v>134</v>
      </c>
      <c r="P100" t="str">
        <f t="shared" si="5"/>
        <v>Mexico</v>
      </c>
      <c r="Q100">
        <f t="shared" si="6"/>
        <v>-9.3236000000000013E-3</v>
      </c>
      <c r="R100" t="str">
        <f t="shared" si="7"/>
        <v>1975$/kg</v>
      </c>
      <c r="S100">
        <f t="shared" si="8"/>
        <v>-54.844705882352947</v>
      </c>
      <c r="T100" s="2">
        <f t="shared" si="9"/>
        <v>-151.10177905308467</v>
      </c>
    </row>
    <row r="101" spans="1:20" x14ac:dyDescent="0.25">
      <c r="A101" t="s">
        <v>157</v>
      </c>
      <c r="B101">
        <v>4.2622800000000002E-2</v>
      </c>
      <c r="C101" t="s">
        <v>137</v>
      </c>
      <c r="D101" t="s">
        <v>134</v>
      </c>
      <c r="F101" t="s">
        <v>157</v>
      </c>
      <c r="G101">
        <v>2.52E-2</v>
      </c>
      <c r="H101" t="s">
        <v>137</v>
      </c>
      <c r="I101" t="s">
        <v>134</v>
      </c>
      <c r="K101" t="s">
        <v>157</v>
      </c>
      <c r="L101">
        <v>2.7783499999999999E-2</v>
      </c>
      <c r="M101" t="s">
        <v>175</v>
      </c>
      <c r="N101" t="s">
        <v>134</v>
      </c>
      <c r="P101" t="str">
        <f t="shared" si="5"/>
        <v>Mexico</v>
      </c>
      <c r="Q101">
        <f t="shared" si="6"/>
        <v>-1.0360699999999997E-2</v>
      </c>
      <c r="R101" t="str">
        <f t="shared" si="7"/>
        <v>1975$/kg</v>
      </c>
      <c r="S101">
        <f t="shared" si="8"/>
        <v>-60.945294117647038</v>
      </c>
      <c r="T101" s="2">
        <f t="shared" si="9"/>
        <v>-157.20236728837875</v>
      </c>
    </row>
    <row r="102" spans="1:20" x14ac:dyDescent="0.25">
      <c r="A102" t="s">
        <v>157</v>
      </c>
      <c r="B102">
        <v>2.9471399999999998E-2</v>
      </c>
      <c r="C102" t="s">
        <v>138</v>
      </c>
      <c r="D102" t="s">
        <v>134</v>
      </c>
      <c r="F102" t="s">
        <v>157</v>
      </c>
      <c r="G102">
        <v>2.5100000000000001E-2</v>
      </c>
      <c r="H102" t="s">
        <v>138</v>
      </c>
      <c r="I102" t="s">
        <v>134</v>
      </c>
      <c r="K102" t="s">
        <v>157</v>
      </c>
      <c r="L102">
        <v>2.0034400000000001E-2</v>
      </c>
      <c r="M102" t="s">
        <v>176</v>
      </c>
      <c r="N102" t="s">
        <v>134</v>
      </c>
      <c r="P102" t="str">
        <f t="shared" si="5"/>
        <v>Mexico</v>
      </c>
      <c r="Q102">
        <f t="shared" si="6"/>
        <v>-1.5663000000000003E-2</v>
      </c>
      <c r="R102" t="str">
        <f t="shared" si="7"/>
        <v>1975$/kg</v>
      </c>
      <c r="S102">
        <f t="shared" si="8"/>
        <v>-92.135294117647064</v>
      </c>
      <c r="T102" s="2">
        <f t="shared" si="9"/>
        <v>-188.39236728837878</v>
      </c>
    </row>
    <row r="103" spans="1:20" x14ac:dyDescent="0.25">
      <c r="A103" t="s">
        <v>158</v>
      </c>
      <c r="B103">
        <v>3.92973E-2</v>
      </c>
      <c r="C103" t="s">
        <v>133</v>
      </c>
      <c r="D103" t="s">
        <v>134</v>
      </c>
      <c r="F103" t="s">
        <v>158</v>
      </c>
      <c r="G103">
        <v>2.5700000000000001E-2</v>
      </c>
      <c r="H103" t="s">
        <v>133</v>
      </c>
      <c r="I103" t="s">
        <v>134</v>
      </c>
      <c r="K103" t="s">
        <v>158</v>
      </c>
      <c r="L103">
        <v>2.1742299999999999E-2</v>
      </c>
      <c r="M103" t="s">
        <v>172</v>
      </c>
      <c r="N103" t="s">
        <v>134</v>
      </c>
      <c r="P103" t="str">
        <f t="shared" si="5"/>
        <v>Middle East</v>
      </c>
      <c r="Q103">
        <f t="shared" si="6"/>
        <v>-8.1449999999999995E-3</v>
      </c>
      <c r="R103" t="str">
        <f t="shared" si="7"/>
        <v>1975$/kg</v>
      </c>
      <c r="S103">
        <f t="shared" si="8"/>
        <v>-47.911764705882348</v>
      </c>
      <c r="T103" s="2">
        <f t="shared" si="9"/>
        <v>-144.16883787661408</v>
      </c>
    </row>
    <row r="104" spans="1:20" x14ac:dyDescent="0.25">
      <c r="A104" t="s">
        <v>158</v>
      </c>
      <c r="B104">
        <v>4.9520300000000003E-2</v>
      </c>
      <c r="C104" t="s">
        <v>135</v>
      </c>
      <c r="D104" t="s">
        <v>134</v>
      </c>
      <c r="F104" t="s">
        <v>158</v>
      </c>
      <c r="G104">
        <v>2.4799999999999999E-2</v>
      </c>
      <c r="H104" t="s">
        <v>135</v>
      </c>
      <c r="I104" t="s">
        <v>134</v>
      </c>
      <c r="K104" t="s">
        <v>158</v>
      </c>
      <c r="L104">
        <v>2.72518E-2</v>
      </c>
      <c r="M104" t="s">
        <v>173</v>
      </c>
      <c r="N104" t="s">
        <v>134</v>
      </c>
      <c r="P104" t="str">
        <f t="shared" si="5"/>
        <v>Middle East</v>
      </c>
      <c r="Q104">
        <f t="shared" si="6"/>
        <v>-2.5314999999999956E-3</v>
      </c>
      <c r="R104" t="str">
        <f t="shared" si="7"/>
        <v>1975$/kg</v>
      </c>
      <c r="S104">
        <f t="shared" si="8"/>
        <v>-14.891176470588208</v>
      </c>
      <c r="T104" s="2">
        <f t="shared" si="9"/>
        <v>-111.14824964131992</v>
      </c>
    </row>
    <row r="105" spans="1:20" x14ac:dyDescent="0.25">
      <c r="A105" t="s">
        <v>158</v>
      </c>
      <c r="B105">
        <v>3.7148399999999998E-2</v>
      </c>
      <c r="C105" t="s">
        <v>136</v>
      </c>
      <c r="D105" t="s">
        <v>134</v>
      </c>
      <c r="F105" t="s">
        <v>158</v>
      </c>
      <c r="G105">
        <v>2.4199999999999999E-2</v>
      </c>
      <c r="H105" t="s">
        <v>136</v>
      </c>
      <c r="I105" t="s">
        <v>134</v>
      </c>
      <c r="K105" t="s">
        <v>158</v>
      </c>
      <c r="L105">
        <v>2.5927700000000001E-2</v>
      </c>
      <c r="M105" t="s">
        <v>174</v>
      </c>
      <c r="N105" t="s">
        <v>134</v>
      </c>
      <c r="P105" t="str">
        <f t="shared" si="5"/>
        <v>Middle East</v>
      </c>
      <c r="Q105">
        <f t="shared" si="6"/>
        <v>-1.2979300000000003E-2</v>
      </c>
      <c r="R105" t="str">
        <f t="shared" si="7"/>
        <v>1975$/kg</v>
      </c>
      <c r="S105">
        <f t="shared" si="8"/>
        <v>-76.348823529411774</v>
      </c>
      <c r="T105" s="2">
        <f t="shared" si="9"/>
        <v>-172.60589670014349</v>
      </c>
    </row>
    <row r="106" spans="1:20" x14ac:dyDescent="0.25">
      <c r="A106" t="s">
        <v>158</v>
      </c>
      <c r="B106">
        <v>6.7662899999999998E-2</v>
      </c>
      <c r="C106" t="s">
        <v>137</v>
      </c>
      <c r="D106" t="s">
        <v>134</v>
      </c>
      <c r="F106" t="s">
        <v>158</v>
      </c>
      <c r="G106">
        <v>2.52E-2</v>
      </c>
      <c r="H106" t="s">
        <v>137</v>
      </c>
      <c r="I106" t="s">
        <v>134</v>
      </c>
      <c r="K106" t="s">
        <v>158</v>
      </c>
      <c r="L106">
        <v>3.9506399999999997E-2</v>
      </c>
      <c r="M106" t="s">
        <v>175</v>
      </c>
      <c r="N106" t="s">
        <v>134</v>
      </c>
      <c r="P106" t="str">
        <f t="shared" si="5"/>
        <v>Middle East</v>
      </c>
      <c r="Q106">
        <f t="shared" si="6"/>
        <v>2.9565000000000008E-3</v>
      </c>
      <c r="R106" t="str">
        <f t="shared" si="7"/>
        <v>1975$/kg</v>
      </c>
      <c r="S106">
        <f t="shared" si="8"/>
        <v>17.391176470588238</v>
      </c>
      <c r="T106" s="2">
        <f t="shared" si="9"/>
        <v>-78.86589670014348</v>
      </c>
    </row>
    <row r="107" spans="1:20" x14ac:dyDescent="0.25">
      <c r="A107" t="s">
        <v>158</v>
      </c>
      <c r="B107">
        <v>3.4954699999999998E-2</v>
      </c>
      <c r="C107" t="s">
        <v>138</v>
      </c>
      <c r="D107" t="s">
        <v>134</v>
      </c>
      <c r="F107" t="s">
        <v>158</v>
      </c>
      <c r="G107">
        <v>2.5100000000000001E-2</v>
      </c>
      <c r="H107" t="s">
        <v>138</v>
      </c>
      <c r="I107" t="s">
        <v>134</v>
      </c>
      <c r="K107" t="s">
        <v>158</v>
      </c>
      <c r="L107">
        <v>2.2611599999999999E-2</v>
      </c>
      <c r="M107" t="s">
        <v>176</v>
      </c>
      <c r="N107" t="s">
        <v>134</v>
      </c>
      <c r="P107" t="str">
        <f t="shared" si="5"/>
        <v>Middle East</v>
      </c>
      <c r="Q107">
        <f t="shared" si="6"/>
        <v>-1.2756900000000002E-2</v>
      </c>
      <c r="R107" t="str">
        <f t="shared" si="7"/>
        <v>1975$/kg</v>
      </c>
      <c r="S107">
        <f t="shared" si="8"/>
        <v>-75.040588235294123</v>
      </c>
      <c r="T107" s="2">
        <f t="shared" si="9"/>
        <v>-171.29766140602584</v>
      </c>
    </row>
    <row r="108" spans="1:20" x14ac:dyDescent="0.25">
      <c r="A108" t="s">
        <v>159</v>
      </c>
      <c r="B108">
        <v>1.9227299999999999E-2</v>
      </c>
      <c r="C108" t="s">
        <v>133</v>
      </c>
      <c r="D108" t="s">
        <v>134</v>
      </c>
      <c r="F108" t="s">
        <v>159</v>
      </c>
      <c r="G108">
        <v>2.5700000000000001E-2</v>
      </c>
      <c r="H108" t="s">
        <v>133</v>
      </c>
      <c r="I108" t="s">
        <v>134</v>
      </c>
      <c r="K108" t="s">
        <v>159</v>
      </c>
      <c r="L108">
        <v>1.25422E-2</v>
      </c>
      <c r="M108" t="s">
        <v>172</v>
      </c>
      <c r="N108" t="s">
        <v>134</v>
      </c>
      <c r="P108" t="str">
        <f t="shared" si="5"/>
        <v>Pakistan</v>
      </c>
      <c r="Q108">
        <f t="shared" si="6"/>
        <v>-1.9014900000000001E-2</v>
      </c>
      <c r="R108" t="str">
        <f t="shared" si="7"/>
        <v>1975$/kg</v>
      </c>
      <c r="S108">
        <f t="shared" si="8"/>
        <v>-111.85235294117648</v>
      </c>
      <c r="T108" s="2">
        <f t="shared" si="9"/>
        <v>-208.10942611190819</v>
      </c>
    </row>
    <row r="109" spans="1:20" x14ac:dyDescent="0.25">
      <c r="A109" t="s">
        <v>159</v>
      </c>
      <c r="B109">
        <v>2.84166E-2</v>
      </c>
      <c r="C109" t="s">
        <v>135</v>
      </c>
      <c r="D109" t="s">
        <v>134</v>
      </c>
      <c r="F109" t="s">
        <v>159</v>
      </c>
      <c r="G109">
        <v>2.4799999999999999E-2</v>
      </c>
      <c r="H109" t="s">
        <v>135</v>
      </c>
      <c r="I109" t="s">
        <v>134</v>
      </c>
      <c r="K109" t="s">
        <v>159</v>
      </c>
      <c r="L109">
        <v>1.7227200000000002E-2</v>
      </c>
      <c r="M109" t="s">
        <v>173</v>
      </c>
      <c r="N109" t="s">
        <v>134</v>
      </c>
      <c r="P109" t="str">
        <f t="shared" si="5"/>
        <v>Pakistan</v>
      </c>
      <c r="Q109">
        <f t="shared" si="6"/>
        <v>-1.36106E-2</v>
      </c>
      <c r="R109" t="str">
        <f t="shared" si="7"/>
        <v>1975$/kg</v>
      </c>
      <c r="S109">
        <f t="shared" si="8"/>
        <v>-80.062352941176471</v>
      </c>
      <c r="T109" s="2">
        <f t="shared" si="9"/>
        <v>-176.31942611190817</v>
      </c>
    </row>
    <row r="110" spans="1:20" x14ac:dyDescent="0.25">
      <c r="A110" t="s">
        <v>159</v>
      </c>
      <c r="B110">
        <v>2.43045E-2</v>
      </c>
      <c r="C110" t="s">
        <v>136</v>
      </c>
      <c r="D110" t="s">
        <v>134</v>
      </c>
      <c r="F110" t="s">
        <v>159</v>
      </c>
      <c r="G110">
        <v>2.4199999999999999E-2</v>
      </c>
      <c r="H110" t="s">
        <v>136</v>
      </c>
      <c r="I110" t="s">
        <v>134</v>
      </c>
      <c r="K110" t="s">
        <v>159</v>
      </c>
      <c r="L110">
        <v>1.9677699999999999E-2</v>
      </c>
      <c r="M110" t="s">
        <v>174</v>
      </c>
      <c r="N110" t="s">
        <v>134</v>
      </c>
      <c r="P110" t="str">
        <f t="shared" si="5"/>
        <v>Pakistan</v>
      </c>
      <c r="Q110">
        <f t="shared" si="6"/>
        <v>-1.9573199999999999E-2</v>
      </c>
      <c r="R110" t="str">
        <f t="shared" si="7"/>
        <v>1975$/kg</v>
      </c>
      <c r="S110">
        <f t="shared" si="8"/>
        <v>-115.13647058823528</v>
      </c>
      <c r="T110" s="2">
        <f t="shared" si="9"/>
        <v>-211.39354375896698</v>
      </c>
    </row>
    <row r="111" spans="1:20" x14ac:dyDescent="0.25">
      <c r="A111" t="s">
        <v>159</v>
      </c>
      <c r="B111">
        <v>15.072900000000001</v>
      </c>
      <c r="C111" t="s">
        <v>137</v>
      </c>
      <c r="D111" t="s">
        <v>134</v>
      </c>
      <c r="F111" t="s">
        <v>159</v>
      </c>
      <c r="G111">
        <v>2.52E-2</v>
      </c>
      <c r="H111" t="s">
        <v>137</v>
      </c>
      <c r="I111" t="s">
        <v>134</v>
      </c>
      <c r="K111" t="s">
        <v>159</v>
      </c>
      <c r="L111">
        <v>7.0644400000000003</v>
      </c>
      <c r="M111" t="s">
        <v>175</v>
      </c>
      <c r="N111" t="s">
        <v>134</v>
      </c>
      <c r="P111" t="str">
        <f t="shared" si="5"/>
        <v>Pakistan</v>
      </c>
      <c r="Q111">
        <f t="shared" si="6"/>
        <v>7.9832600000000005</v>
      </c>
      <c r="R111" t="str">
        <f t="shared" si="7"/>
        <v>1975$/kg</v>
      </c>
      <c r="S111">
        <v>0</v>
      </c>
      <c r="T111" s="2">
        <f t="shared" si="9"/>
        <v>-96.257073170731715</v>
      </c>
    </row>
    <row r="112" spans="1:20" x14ac:dyDescent="0.25">
      <c r="A112" t="s">
        <v>159</v>
      </c>
      <c r="B112">
        <v>2.2917E-2</v>
      </c>
      <c r="C112" t="s">
        <v>138</v>
      </c>
      <c r="D112" t="s">
        <v>134</v>
      </c>
      <c r="F112" t="s">
        <v>159</v>
      </c>
      <c r="G112">
        <v>2.5100000000000001E-2</v>
      </c>
      <c r="H112" t="s">
        <v>138</v>
      </c>
      <c r="I112" t="s">
        <v>134</v>
      </c>
      <c r="K112" t="s">
        <v>159</v>
      </c>
      <c r="L112">
        <v>1.6953800000000002E-2</v>
      </c>
      <c r="M112" t="s">
        <v>176</v>
      </c>
      <c r="N112" t="s">
        <v>134</v>
      </c>
      <c r="P112" t="str">
        <f t="shared" si="5"/>
        <v>Pakistan</v>
      </c>
      <c r="Q112">
        <f t="shared" si="6"/>
        <v>-1.9136800000000002E-2</v>
      </c>
      <c r="R112" t="str">
        <f t="shared" si="7"/>
        <v>1975$/kg</v>
      </c>
      <c r="S112">
        <f t="shared" si="8"/>
        <v>-112.56941176470589</v>
      </c>
      <c r="T112" s="2">
        <f t="shared" si="9"/>
        <v>-208.82648493543761</v>
      </c>
    </row>
    <row r="113" spans="1:20" x14ac:dyDescent="0.25">
      <c r="A113" t="s">
        <v>160</v>
      </c>
      <c r="B113">
        <v>4.8638500000000001E-2</v>
      </c>
      <c r="C113" t="s">
        <v>133</v>
      </c>
      <c r="D113" t="s">
        <v>134</v>
      </c>
      <c r="F113" t="s">
        <v>160</v>
      </c>
      <c r="G113">
        <v>2.5700000000000001E-2</v>
      </c>
      <c r="H113" t="s">
        <v>133</v>
      </c>
      <c r="I113" t="s">
        <v>134</v>
      </c>
      <c r="K113" t="s">
        <v>160</v>
      </c>
      <c r="L113">
        <v>2.60243E-2</v>
      </c>
      <c r="M113" t="s">
        <v>172</v>
      </c>
      <c r="N113" t="s">
        <v>134</v>
      </c>
      <c r="P113" t="str">
        <f t="shared" si="5"/>
        <v>Russia</v>
      </c>
      <c r="Q113">
        <f t="shared" si="6"/>
        <v>-3.0857999999999997E-3</v>
      </c>
      <c r="R113" t="str">
        <f t="shared" si="7"/>
        <v>1975$/kg</v>
      </c>
      <c r="S113">
        <f t="shared" si="8"/>
        <v>-18.15176470588235</v>
      </c>
      <c r="T113" s="2">
        <f t="shared" si="9"/>
        <v>-114.40883787661406</v>
      </c>
    </row>
    <row r="114" spans="1:20" x14ac:dyDescent="0.25">
      <c r="A114" t="s">
        <v>160</v>
      </c>
      <c r="B114">
        <v>5.7155400000000002E-2</v>
      </c>
      <c r="C114" t="s">
        <v>135</v>
      </c>
      <c r="D114" t="s">
        <v>134</v>
      </c>
      <c r="F114" t="s">
        <v>160</v>
      </c>
      <c r="G114">
        <v>2.4799999999999999E-2</v>
      </c>
      <c r="H114" t="s">
        <v>135</v>
      </c>
      <c r="I114" t="s">
        <v>134</v>
      </c>
      <c r="K114" t="s">
        <v>160</v>
      </c>
      <c r="L114">
        <v>3.08785E-2</v>
      </c>
      <c r="M114" t="s">
        <v>173</v>
      </c>
      <c r="N114" t="s">
        <v>134</v>
      </c>
      <c r="P114" t="str">
        <f t="shared" si="5"/>
        <v>Russia</v>
      </c>
      <c r="Q114">
        <f t="shared" si="6"/>
        <v>1.4769000000000067E-3</v>
      </c>
      <c r="R114" t="str">
        <f t="shared" si="7"/>
        <v>1975$/kg</v>
      </c>
      <c r="S114">
        <f t="shared" si="8"/>
        <v>8.6876470588235666</v>
      </c>
      <c r="T114" s="2">
        <f t="shared" si="9"/>
        <v>-87.569426111908143</v>
      </c>
    </row>
    <row r="115" spans="1:20" x14ac:dyDescent="0.25">
      <c r="A115" t="s">
        <v>160</v>
      </c>
      <c r="B115">
        <v>5.6984399999999998E-2</v>
      </c>
      <c r="C115" t="s">
        <v>136</v>
      </c>
      <c r="D115" t="s">
        <v>134</v>
      </c>
      <c r="F115" t="s">
        <v>160</v>
      </c>
      <c r="G115">
        <v>2.4199999999999999E-2</v>
      </c>
      <c r="H115" t="s">
        <v>136</v>
      </c>
      <c r="I115" t="s">
        <v>134</v>
      </c>
      <c r="K115" t="s">
        <v>160</v>
      </c>
      <c r="L115">
        <v>3.5580300000000002E-2</v>
      </c>
      <c r="M115" t="s">
        <v>174</v>
      </c>
      <c r="N115" t="s">
        <v>134</v>
      </c>
      <c r="P115" t="str">
        <f t="shared" si="5"/>
        <v>Russia</v>
      </c>
      <c r="Q115">
        <f t="shared" si="6"/>
        <v>-2.7959000000000039E-3</v>
      </c>
      <c r="R115" t="str">
        <f t="shared" si="7"/>
        <v>1975$/kg</v>
      </c>
      <c r="S115">
        <f t="shared" si="8"/>
        <v>-16.446470588235314</v>
      </c>
      <c r="T115" s="2">
        <f t="shared" si="9"/>
        <v>-112.70354375896703</v>
      </c>
    </row>
    <row r="116" spans="1:20" x14ac:dyDescent="0.25">
      <c r="A116" t="s">
        <v>160</v>
      </c>
      <c r="B116">
        <v>5.3931800000000002E-2</v>
      </c>
      <c r="C116" t="s">
        <v>137</v>
      </c>
      <c r="D116" t="s">
        <v>134</v>
      </c>
      <c r="F116" t="s">
        <v>160</v>
      </c>
      <c r="G116">
        <v>2.52E-2</v>
      </c>
      <c r="H116" t="s">
        <v>137</v>
      </c>
      <c r="I116" t="s">
        <v>134</v>
      </c>
      <c r="K116" t="s">
        <v>160</v>
      </c>
      <c r="L116">
        <v>3.3078000000000003E-2</v>
      </c>
      <c r="M116" t="s">
        <v>175</v>
      </c>
      <c r="N116" t="s">
        <v>134</v>
      </c>
      <c r="P116" t="str">
        <f t="shared" si="5"/>
        <v>Russia</v>
      </c>
      <c r="Q116">
        <f t="shared" si="6"/>
        <v>-4.3462000000000015E-3</v>
      </c>
      <c r="R116" t="str">
        <f t="shared" si="7"/>
        <v>1975$/kg</v>
      </c>
      <c r="S116">
        <f t="shared" si="8"/>
        <v>-25.565882352941184</v>
      </c>
      <c r="T116" s="2">
        <f t="shared" si="9"/>
        <v>-121.8229555236729</v>
      </c>
    </row>
    <row r="117" spans="1:20" x14ac:dyDescent="0.25">
      <c r="A117" t="s">
        <v>160</v>
      </c>
      <c r="B117">
        <v>4.3797999999999997E-2</v>
      </c>
      <c r="C117" t="s">
        <v>138</v>
      </c>
      <c r="D117" t="s">
        <v>134</v>
      </c>
      <c r="F117" t="s">
        <v>160</v>
      </c>
      <c r="G117">
        <v>2.5100000000000001E-2</v>
      </c>
      <c r="H117" t="s">
        <v>138</v>
      </c>
      <c r="I117" t="s">
        <v>134</v>
      </c>
      <c r="K117" t="s">
        <v>160</v>
      </c>
      <c r="L117">
        <v>2.67681E-2</v>
      </c>
      <c r="M117" t="s">
        <v>176</v>
      </c>
      <c r="N117" t="s">
        <v>134</v>
      </c>
      <c r="P117" t="str">
        <f t="shared" si="5"/>
        <v>Russia</v>
      </c>
      <c r="Q117">
        <f t="shared" si="6"/>
        <v>-8.0701000000000037E-3</v>
      </c>
      <c r="R117" t="str">
        <f t="shared" si="7"/>
        <v>1975$/kg</v>
      </c>
      <c r="S117">
        <f t="shared" si="8"/>
        <v>-47.471176470588254</v>
      </c>
      <c r="T117" s="2">
        <f t="shared" si="9"/>
        <v>-143.72824964131996</v>
      </c>
    </row>
    <row r="118" spans="1:20" x14ac:dyDescent="0.25">
      <c r="A118" t="s">
        <v>161</v>
      </c>
      <c r="B118">
        <v>3.06225E-2</v>
      </c>
      <c r="C118" t="s">
        <v>133</v>
      </c>
      <c r="D118" t="s">
        <v>134</v>
      </c>
      <c r="F118" t="s">
        <v>161</v>
      </c>
      <c r="G118">
        <v>2.5700000000000001E-2</v>
      </c>
      <c r="H118" t="s">
        <v>133</v>
      </c>
      <c r="I118" t="s">
        <v>134</v>
      </c>
      <c r="K118" t="s">
        <v>161</v>
      </c>
      <c r="L118">
        <v>1.7765800000000002E-2</v>
      </c>
      <c r="M118" t="s">
        <v>172</v>
      </c>
      <c r="N118" t="s">
        <v>134</v>
      </c>
      <c r="P118" t="str">
        <f t="shared" si="5"/>
        <v>South Africa</v>
      </c>
      <c r="Q118">
        <f t="shared" si="6"/>
        <v>-1.2843300000000002E-2</v>
      </c>
      <c r="R118" t="str">
        <f t="shared" si="7"/>
        <v>1975$/kg</v>
      </c>
      <c r="S118">
        <f t="shared" si="8"/>
        <v>-75.548823529411763</v>
      </c>
      <c r="T118" s="2">
        <f t="shared" si="9"/>
        <v>-171.80589670014348</v>
      </c>
    </row>
    <row r="119" spans="1:20" x14ac:dyDescent="0.25">
      <c r="A119" t="s">
        <v>161</v>
      </c>
      <c r="B119">
        <v>4.8269899999999998E-2</v>
      </c>
      <c r="C119" t="s">
        <v>135</v>
      </c>
      <c r="D119" t="s">
        <v>134</v>
      </c>
      <c r="F119" t="s">
        <v>161</v>
      </c>
      <c r="G119">
        <v>2.4799999999999999E-2</v>
      </c>
      <c r="H119" t="s">
        <v>135</v>
      </c>
      <c r="I119" t="s">
        <v>134</v>
      </c>
      <c r="K119" t="s">
        <v>161</v>
      </c>
      <c r="L119">
        <v>2.6657900000000002E-2</v>
      </c>
      <c r="M119" t="s">
        <v>173</v>
      </c>
      <c r="N119" t="s">
        <v>134</v>
      </c>
      <c r="P119" t="str">
        <f t="shared" si="5"/>
        <v>South Africa</v>
      </c>
      <c r="Q119">
        <f t="shared" si="6"/>
        <v>-3.1880000000000033E-3</v>
      </c>
      <c r="R119" t="str">
        <f t="shared" si="7"/>
        <v>1975$/kg</v>
      </c>
      <c r="S119">
        <f t="shared" si="8"/>
        <v>-18.752941176470607</v>
      </c>
      <c r="T119" s="2">
        <f t="shared" si="9"/>
        <v>-115.01001434720231</v>
      </c>
    </row>
    <row r="120" spans="1:20" x14ac:dyDescent="0.25">
      <c r="A120" t="s">
        <v>161</v>
      </c>
      <c r="B120">
        <v>3.7191000000000002E-2</v>
      </c>
      <c r="C120" t="s">
        <v>136</v>
      </c>
      <c r="D120" t="s">
        <v>134</v>
      </c>
      <c r="F120" t="s">
        <v>161</v>
      </c>
      <c r="G120">
        <v>2.4199999999999999E-2</v>
      </c>
      <c r="H120" t="s">
        <v>136</v>
      </c>
      <c r="I120" t="s">
        <v>134</v>
      </c>
      <c r="K120" t="s">
        <v>161</v>
      </c>
      <c r="L120">
        <v>2.5948499999999999E-2</v>
      </c>
      <c r="M120" t="s">
        <v>174</v>
      </c>
      <c r="N120" t="s">
        <v>134</v>
      </c>
      <c r="P120" t="str">
        <f t="shared" si="5"/>
        <v>South Africa</v>
      </c>
      <c r="Q120">
        <f t="shared" si="6"/>
        <v>-1.2957499999999997E-2</v>
      </c>
      <c r="R120" t="str">
        <f t="shared" si="7"/>
        <v>1975$/kg</v>
      </c>
      <c r="S120">
        <f t="shared" si="8"/>
        <v>-76.220588235294102</v>
      </c>
      <c r="T120" s="2">
        <f t="shared" si="9"/>
        <v>-172.47766140602582</v>
      </c>
    </row>
    <row r="121" spans="1:20" x14ac:dyDescent="0.25">
      <c r="A121" t="s">
        <v>161</v>
      </c>
      <c r="B121">
        <v>4.7338699999999997E-2</v>
      </c>
      <c r="C121" t="s">
        <v>137</v>
      </c>
      <c r="D121" t="s">
        <v>134</v>
      </c>
      <c r="F121" t="s">
        <v>161</v>
      </c>
      <c r="G121">
        <v>2.52E-2</v>
      </c>
      <c r="H121" t="s">
        <v>137</v>
      </c>
      <c r="I121" t="s">
        <v>134</v>
      </c>
      <c r="K121" t="s">
        <v>161</v>
      </c>
      <c r="L121">
        <v>2.9991299999999999E-2</v>
      </c>
      <c r="M121" t="s">
        <v>175</v>
      </c>
      <c r="N121" t="s">
        <v>134</v>
      </c>
      <c r="P121" t="str">
        <f t="shared" si="5"/>
        <v>South Africa</v>
      </c>
      <c r="Q121">
        <f t="shared" si="6"/>
        <v>-7.8526000000000012E-3</v>
      </c>
      <c r="R121" t="str">
        <f t="shared" si="7"/>
        <v>1975$/kg</v>
      </c>
      <c r="S121">
        <f t="shared" si="8"/>
        <v>-46.191764705882356</v>
      </c>
      <c r="T121" s="2">
        <f t="shared" si="9"/>
        <v>-142.44883787661408</v>
      </c>
    </row>
    <row r="122" spans="1:20" x14ac:dyDescent="0.25">
      <c r="A122" t="s">
        <v>161</v>
      </c>
      <c r="B122">
        <v>3.03942E-2</v>
      </c>
      <c r="C122" t="s">
        <v>138</v>
      </c>
      <c r="D122" t="s">
        <v>134</v>
      </c>
      <c r="F122" t="s">
        <v>161</v>
      </c>
      <c r="G122">
        <v>2.5100000000000001E-2</v>
      </c>
      <c r="H122" t="s">
        <v>138</v>
      </c>
      <c r="I122" t="s">
        <v>134</v>
      </c>
      <c r="K122" t="s">
        <v>161</v>
      </c>
      <c r="L122">
        <v>2.0468099999999999E-2</v>
      </c>
      <c r="M122" t="s">
        <v>176</v>
      </c>
      <c r="N122" t="s">
        <v>134</v>
      </c>
      <c r="P122" t="str">
        <f t="shared" si="5"/>
        <v>South Africa</v>
      </c>
      <c r="Q122">
        <f t="shared" si="6"/>
        <v>-1.5173900000000001E-2</v>
      </c>
      <c r="R122" t="str">
        <f t="shared" si="7"/>
        <v>1975$/kg</v>
      </c>
      <c r="S122">
        <f t="shared" si="8"/>
        <v>-89.25823529411764</v>
      </c>
      <c r="T122" s="2">
        <f t="shared" si="9"/>
        <v>-185.51530846484934</v>
      </c>
    </row>
    <row r="123" spans="1:20" x14ac:dyDescent="0.25">
      <c r="A123" t="s">
        <v>162</v>
      </c>
      <c r="B123">
        <v>4.4068299999999998E-2</v>
      </c>
      <c r="C123" t="s">
        <v>133</v>
      </c>
      <c r="D123" t="s">
        <v>134</v>
      </c>
      <c r="F123" t="s">
        <v>162</v>
      </c>
      <c r="G123">
        <v>2.5700000000000001E-2</v>
      </c>
      <c r="H123" t="s">
        <v>133</v>
      </c>
      <c r="I123" t="s">
        <v>134</v>
      </c>
      <c r="K123" t="s">
        <v>162</v>
      </c>
      <c r="L123">
        <v>2.3929300000000001E-2</v>
      </c>
      <c r="M123" t="s">
        <v>172</v>
      </c>
      <c r="N123" t="s">
        <v>134</v>
      </c>
      <c r="P123" t="str">
        <f t="shared" si="5"/>
        <v>South America_Northern</v>
      </c>
      <c r="Q123">
        <f t="shared" si="6"/>
        <v>-5.5610000000000034E-3</v>
      </c>
      <c r="R123" t="str">
        <f t="shared" si="7"/>
        <v>1975$/kg</v>
      </c>
      <c r="S123">
        <f t="shared" si="8"/>
        <v>-32.711764705882374</v>
      </c>
      <c r="T123" s="2">
        <f t="shared" si="9"/>
        <v>-128.96883787661409</v>
      </c>
    </row>
    <row r="124" spans="1:20" x14ac:dyDescent="0.25">
      <c r="A124" t="s">
        <v>162</v>
      </c>
      <c r="B124">
        <v>5.9647400000000003E-2</v>
      </c>
      <c r="C124" t="s">
        <v>135</v>
      </c>
      <c r="D124" t="s">
        <v>134</v>
      </c>
      <c r="F124" t="s">
        <v>162</v>
      </c>
      <c r="G124">
        <v>2.4799999999999999E-2</v>
      </c>
      <c r="H124" t="s">
        <v>135</v>
      </c>
      <c r="I124" t="s">
        <v>134</v>
      </c>
      <c r="K124" t="s">
        <v>162</v>
      </c>
      <c r="L124">
        <v>3.2062300000000002E-2</v>
      </c>
      <c r="M124" t="s">
        <v>173</v>
      </c>
      <c r="N124" t="s">
        <v>134</v>
      </c>
      <c r="P124" t="str">
        <f t="shared" si="5"/>
        <v>South America_Northern</v>
      </c>
      <c r="Q124">
        <f t="shared" si="6"/>
        <v>2.7850999999999987E-3</v>
      </c>
      <c r="R124" t="str">
        <f t="shared" si="7"/>
        <v>1975$/kg</v>
      </c>
      <c r="S124">
        <f t="shared" si="8"/>
        <v>16.382941176470581</v>
      </c>
      <c r="T124" s="2">
        <f t="shared" si="9"/>
        <v>-79.874131994261134</v>
      </c>
    </row>
    <row r="125" spans="1:20" x14ac:dyDescent="0.25">
      <c r="A125" t="s">
        <v>162</v>
      </c>
      <c r="B125">
        <v>5.9869499999999999E-2</v>
      </c>
      <c r="C125" t="s">
        <v>136</v>
      </c>
      <c r="D125" t="s">
        <v>134</v>
      </c>
      <c r="F125" t="s">
        <v>162</v>
      </c>
      <c r="G125">
        <v>2.4199999999999999E-2</v>
      </c>
      <c r="H125" t="s">
        <v>136</v>
      </c>
      <c r="I125" t="s">
        <v>134</v>
      </c>
      <c r="K125" t="s">
        <v>162</v>
      </c>
      <c r="L125">
        <v>3.6984200000000002E-2</v>
      </c>
      <c r="M125" t="s">
        <v>174</v>
      </c>
      <c r="N125" t="s">
        <v>134</v>
      </c>
      <c r="P125" t="str">
        <f t="shared" si="5"/>
        <v>South America_Northern</v>
      </c>
      <c r="Q125">
        <f t="shared" si="6"/>
        <v>-1.314700000000002E-3</v>
      </c>
      <c r="R125" t="str">
        <f t="shared" si="7"/>
        <v>1975$/kg</v>
      </c>
      <c r="S125">
        <f t="shared" si="8"/>
        <v>-7.7335294117647173</v>
      </c>
      <c r="T125" s="2">
        <f t="shared" si="9"/>
        <v>-103.99060258249644</v>
      </c>
    </row>
    <row r="126" spans="1:20" x14ac:dyDescent="0.25">
      <c r="A126" t="s">
        <v>162</v>
      </c>
      <c r="B126">
        <v>5.7764099999999999E-2</v>
      </c>
      <c r="C126" t="s">
        <v>137</v>
      </c>
      <c r="D126" t="s">
        <v>134</v>
      </c>
      <c r="F126" t="s">
        <v>162</v>
      </c>
      <c r="G126">
        <v>2.52E-2</v>
      </c>
      <c r="H126" t="s">
        <v>137</v>
      </c>
      <c r="I126" t="s">
        <v>134</v>
      </c>
      <c r="K126" t="s">
        <v>162</v>
      </c>
      <c r="L126">
        <v>3.4872199999999999E-2</v>
      </c>
      <c r="M126" t="s">
        <v>175</v>
      </c>
      <c r="N126" t="s">
        <v>134</v>
      </c>
      <c r="P126" t="str">
        <f t="shared" si="5"/>
        <v>South America_Northern</v>
      </c>
      <c r="Q126">
        <f t="shared" si="6"/>
        <v>-2.3081000000000004E-3</v>
      </c>
      <c r="R126" t="str">
        <f t="shared" si="7"/>
        <v>1975$/kg</v>
      </c>
      <c r="S126">
        <f t="shared" si="8"/>
        <v>-13.577058823529413</v>
      </c>
      <c r="T126" s="2">
        <f t="shared" si="9"/>
        <v>-109.83413199426113</v>
      </c>
    </row>
    <row r="127" spans="1:20" x14ac:dyDescent="0.25">
      <c r="A127" t="s">
        <v>162</v>
      </c>
      <c r="B127">
        <v>4.3472499999999997E-2</v>
      </c>
      <c r="C127" t="s">
        <v>138</v>
      </c>
      <c r="D127" t="s">
        <v>134</v>
      </c>
      <c r="F127" t="s">
        <v>162</v>
      </c>
      <c r="G127">
        <v>2.5100000000000001E-2</v>
      </c>
      <c r="H127" t="s">
        <v>138</v>
      </c>
      <c r="I127" t="s">
        <v>134</v>
      </c>
      <c r="K127" t="s">
        <v>162</v>
      </c>
      <c r="L127">
        <v>2.6615099999999999E-2</v>
      </c>
      <c r="M127" t="s">
        <v>176</v>
      </c>
      <c r="N127" t="s">
        <v>134</v>
      </c>
      <c r="P127" t="str">
        <f t="shared" si="5"/>
        <v>South America_Northern</v>
      </c>
      <c r="Q127">
        <f t="shared" si="6"/>
        <v>-8.2426000000000027E-3</v>
      </c>
      <c r="R127" t="str">
        <f t="shared" si="7"/>
        <v>1975$/kg</v>
      </c>
      <c r="S127">
        <f t="shared" si="8"/>
        <v>-48.485882352941189</v>
      </c>
      <c r="T127" s="2">
        <f t="shared" si="9"/>
        <v>-144.74295552367289</v>
      </c>
    </row>
    <row r="128" spans="1:20" x14ac:dyDescent="0.25">
      <c r="A128" t="s">
        <v>163</v>
      </c>
      <c r="B128">
        <v>4.8434600000000001E-2</v>
      </c>
      <c r="C128" t="s">
        <v>133</v>
      </c>
      <c r="D128" t="s">
        <v>134</v>
      </c>
      <c r="F128" t="s">
        <v>163</v>
      </c>
      <c r="G128">
        <v>2.5700000000000001E-2</v>
      </c>
      <c r="H128" t="s">
        <v>133</v>
      </c>
      <c r="I128" t="s">
        <v>134</v>
      </c>
      <c r="K128" t="s">
        <v>163</v>
      </c>
      <c r="L128">
        <v>2.59309E-2</v>
      </c>
      <c r="M128" t="s">
        <v>172</v>
      </c>
      <c r="N128" t="s">
        <v>134</v>
      </c>
      <c r="P128" t="str">
        <f t="shared" si="5"/>
        <v>South America_Southern</v>
      </c>
      <c r="Q128">
        <f t="shared" si="6"/>
        <v>-3.1962999999999991E-3</v>
      </c>
      <c r="R128" t="str">
        <f t="shared" si="7"/>
        <v>1975$/kg</v>
      </c>
      <c r="S128">
        <f t="shared" si="8"/>
        <v>-18.801764705882348</v>
      </c>
      <c r="T128" s="2">
        <f t="shared" si="9"/>
        <v>-115.05883787661406</v>
      </c>
    </row>
    <row r="129" spans="1:20" x14ac:dyDescent="0.25">
      <c r="A129" t="s">
        <v>163</v>
      </c>
      <c r="B129">
        <v>6.3952200000000001E-2</v>
      </c>
      <c r="C129" t="s">
        <v>135</v>
      </c>
      <c r="D129" t="s">
        <v>134</v>
      </c>
      <c r="F129" t="s">
        <v>163</v>
      </c>
      <c r="G129">
        <v>2.4799999999999999E-2</v>
      </c>
      <c r="H129" t="s">
        <v>135</v>
      </c>
      <c r="I129" t="s">
        <v>134</v>
      </c>
      <c r="K129" t="s">
        <v>163</v>
      </c>
      <c r="L129">
        <v>3.4107199999999997E-2</v>
      </c>
      <c r="M129" t="s">
        <v>173</v>
      </c>
      <c r="N129" t="s">
        <v>134</v>
      </c>
      <c r="P129" t="str">
        <f t="shared" si="5"/>
        <v>South America_Southern</v>
      </c>
      <c r="Q129">
        <f t="shared" si="6"/>
        <v>5.0450000000000009E-3</v>
      </c>
      <c r="R129" t="str">
        <f t="shared" si="7"/>
        <v>1975$/kg</v>
      </c>
      <c r="S129">
        <f t="shared" si="8"/>
        <v>29.676470588235297</v>
      </c>
      <c r="T129" s="2">
        <f t="shared" si="9"/>
        <v>-66.580602582496425</v>
      </c>
    </row>
    <row r="130" spans="1:20" x14ac:dyDescent="0.25">
      <c r="A130" t="s">
        <v>163</v>
      </c>
      <c r="B130">
        <v>6.0072899999999999E-2</v>
      </c>
      <c r="C130" t="s">
        <v>136</v>
      </c>
      <c r="D130" t="s">
        <v>134</v>
      </c>
      <c r="F130" t="s">
        <v>163</v>
      </c>
      <c r="G130">
        <v>2.4199999999999999E-2</v>
      </c>
      <c r="H130" t="s">
        <v>136</v>
      </c>
      <c r="I130" t="s">
        <v>134</v>
      </c>
      <c r="K130" t="s">
        <v>163</v>
      </c>
      <c r="L130">
        <v>3.7083199999999997E-2</v>
      </c>
      <c r="M130" t="s">
        <v>174</v>
      </c>
      <c r="N130" t="s">
        <v>134</v>
      </c>
      <c r="P130" t="str">
        <f t="shared" si="5"/>
        <v>South America_Southern</v>
      </c>
      <c r="Q130">
        <f t="shared" si="6"/>
        <v>-1.2102999999999975E-3</v>
      </c>
      <c r="R130" t="str">
        <f t="shared" si="7"/>
        <v>1975$/kg</v>
      </c>
      <c r="S130">
        <f t="shared" si="8"/>
        <v>-7.119411764705867</v>
      </c>
      <c r="T130" s="2">
        <f t="shared" si="9"/>
        <v>-103.37648493543759</v>
      </c>
    </row>
    <row r="131" spans="1:20" x14ac:dyDescent="0.25">
      <c r="A131" t="s">
        <v>163</v>
      </c>
      <c r="B131">
        <v>6.0167999999999999E-2</v>
      </c>
      <c r="C131" t="s">
        <v>137</v>
      </c>
      <c r="D131" t="s">
        <v>134</v>
      </c>
      <c r="F131" t="s">
        <v>163</v>
      </c>
      <c r="G131">
        <v>2.52E-2</v>
      </c>
      <c r="H131" t="s">
        <v>137</v>
      </c>
      <c r="I131" t="s">
        <v>134</v>
      </c>
      <c r="K131" t="s">
        <v>163</v>
      </c>
      <c r="L131">
        <v>3.5997599999999998E-2</v>
      </c>
      <c r="M131" t="s">
        <v>175</v>
      </c>
      <c r="N131" t="s">
        <v>134</v>
      </c>
      <c r="P131" t="str">
        <f t="shared" si="5"/>
        <v>South America_Southern</v>
      </c>
      <c r="Q131">
        <f t="shared" si="6"/>
        <v>-1.0295999999999986E-3</v>
      </c>
      <c r="R131" t="str">
        <f t="shared" si="7"/>
        <v>1975$/kg</v>
      </c>
      <c r="S131">
        <f t="shared" si="8"/>
        <v>-6.0564705882352854</v>
      </c>
      <c r="T131" s="2">
        <f t="shared" si="9"/>
        <v>-102.313543758967</v>
      </c>
    </row>
    <row r="132" spans="1:20" x14ac:dyDescent="0.25">
      <c r="A132" t="s">
        <v>163</v>
      </c>
      <c r="B132">
        <v>4.72869E-2</v>
      </c>
      <c r="C132" t="s">
        <v>138</v>
      </c>
      <c r="D132" t="s">
        <v>134</v>
      </c>
      <c r="F132" t="s">
        <v>163</v>
      </c>
      <c r="G132">
        <v>2.5100000000000001E-2</v>
      </c>
      <c r="H132" t="s">
        <v>138</v>
      </c>
      <c r="I132" t="s">
        <v>134</v>
      </c>
      <c r="K132" t="s">
        <v>163</v>
      </c>
      <c r="L132">
        <v>2.84079E-2</v>
      </c>
      <c r="M132" t="s">
        <v>176</v>
      </c>
      <c r="N132" t="s">
        <v>134</v>
      </c>
      <c r="P132" t="str">
        <f t="shared" ref="P132:P162" si="10">K132</f>
        <v>South America_Southern</v>
      </c>
      <c r="Q132">
        <f t="shared" ref="Q132:Q162" si="11">B132-G132-L132</f>
        <v>-6.2210000000000008E-3</v>
      </c>
      <c r="R132" t="str">
        <f t="shared" ref="R132:R162" si="12">N132</f>
        <v>1975$/kg</v>
      </c>
      <c r="S132">
        <f t="shared" ref="S132:S162" si="13">Q132/0.17*1000</f>
        <v>-36.594117647058823</v>
      </c>
      <c r="T132" s="2">
        <f t="shared" ref="T132:T162" si="14">S132-AA$6</f>
        <v>-132.85119081779055</v>
      </c>
    </row>
    <row r="133" spans="1:20" x14ac:dyDescent="0.25">
      <c r="A133" t="s">
        <v>164</v>
      </c>
      <c r="B133">
        <v>7.0849400000000007E-2</v>
      </c>
      <c r="C133" t="s">
        <v>133</v>
      </c>
      <c r="D133" t="s">
        <v>134</v>
      </c>
      <c r="F133" t="s">
        <v>164</v>
      </c>
      <c r="G133">
        <v>2.5700000000000001E-2</v>
      </c>
      <c r="H133" t="s">
        <v>133</v>
      </c>
      <c r="I133" t="s">
        <v>134</v>
      </c>
      <c r="K133" t="s">
        <v>164</v>
      </c>
      <c r="L133">
        <v>3.6205800000000003E-2</v>
      </c>
      <c r="M133" t="s">
        <v>172</v>
      </c>
      <c r="N133" t="s">
        <v>134</v>
      </c>
      <c r="P133" t="str">
        <f t="shared" si="10"/>
        <v>South Asia</v>
      </c>
      <c r="Q133">
        <f t="shared" si="11"/>
        <v>8.9436000000000029E-3</v>
      </c>
      <c r="R133" t="str">
        <f t="shared" si="12"/>
        <v>1975$/kg</v>
      </c>
      <c r="S133">
        <f t="shared" si="13"/>
        <v>52.609411764705897</v>
      </c>
      <c r="T133" s="2">
        <f t="shared" si="14"/>
        <v>-43.647661406025819</v>
      </c>
    </row>
    <row r="134" spans="1:20" x14ac:dyDescent="0.25">
      <c r="A134" t="s">
        <v>164</v>
      </c>
      <c r="B134">
        <v>8.1944900000000001E-2</v>
      </c>
      <c r="C134" t="s">
        <v>135</v>
      </c>
      <c r="D134" t="s">
        <v>134</v>
      </c>
      <c r="F134" t="s">
        <v>164</v>
      </c>
      <c r="G134">
        <v>2.4799999999999999E-2</v>
      </c>
      <c r="H134" t="s">
        <v>135</v>
      </c>
      <c r="I134" t="s">
        <v>134</v>
      </c>
      <c r="K134" t="s">
        <v>164</v>
      </c>
      <c r="L134">
        <v>4.2653900000000002E-2</v>
      </c>
      <c r="M134" t="s">
        <v>173</v>
      </c>
      <c r="N134" t="s">
        <v>134</v>
      </c>
      <c r="P134" t="str">
        <f t="shared" si="10"/>
        <v>South Asia</v>
      </c>
      <c r="Q134">
        <f t="shared" si="11"/>
        <v>1.4490999999999997E-2</v>
      </c>
      <c r="R134" t="str">
        <f t="shared" si="12"/>
        <v>1975$/kg</v>
      </c>
      <c r="S134">
        <f t="shared" si="13"/>
        <v>85.241176470588215</v>
      </c>
      <c r="T134" s="2">
        <f t="shared" si="14"/>
        <v>-11.0158967001435</v>
      </c>
    </row>
    <row r="135" spans="1:20" x14ac:dyDescent="0.25">
      <c r="A135" t="s">
        <v>164</v>
      </c>
      <c r="B135">
        <v>7.0999400000000004E-2</v>
      </c>
      <c r="C135" t="s">
        <v>136</v>
      </c>
      <c r="D135" t="s">
        <v>134</v>
      </c>
      <c r="F135" t="s">
        <v>164</v>
      </c>
      <c r="G135">
        <v>2.4199999999999999E-2</v>
      </c>
      <c r="H135" t="s">
        <v>136</v>
      </c>
      <c r="I135" t="s">
        <v>134</v>
      </c>
      <c r="K135" t="s">
        <v>164</v>
      </c>
      <c r="L135">
        <v>4.2400199999999999E-2</v>
      </c>
      <c r="M135" t="s">
        <v>174</v>
      </c>
      <c r="N135" t="s">
        <v>134</v>
      </c>
      <c r="P135" t="str">
        <f t="shared" si="10"/>
        <v>South Asia</v>
      </c>
      <c r="Q135">
        <f t="shared" si="11"/>
        <v>4.3992000000000059E-3</v>
      </c>
      <c r="R135" t="str">
        <f t="shared" si="12"/>
        <v>1975$/kg</v>
      </c>
      <c r="S135">
        <f t="shared" si="13"/>
        <v>25.877647058823563</v>
      </c>
      <c r="T135" s="2">
        <f t="shared" si="14"/>
        <v>-70.379426111908145</v>
      </c>
    </row>
    <row r="136" spans="1:20" x14ac:dyDescent="0.25">
      <c r="A136" t="s">
        <v>164</v>
      </c>
      <c r="B136">
        <v>9.5188800000000004E-2</v>
      </c>
      <c r="C136" t="s">
        <v>137</v>
      </c>
      <c r="D136" t="s">
        <v>134</v>
      </c>
      <c r="F136" t="s">
        <v>164</v>
      </c>
      <c r="G136">
        <v>2.52E-2</v>
      </c>
      <c r="H136" t="s">
        <v>137</v>
      </c>
      <c r="I136" t="s">
        <v>134</v>
      </c>
      <c r="K136" t="s">
        <v>164</v>
      </c>
      <c r="L136">
        <v>5.2393099999999998E-2</v>
      </c>
      <c r="M136" t="s">
        <v>175</v>
      </c>
      <c r="N136" t="s">
        <v>134</v>
      </c>
      <c r="P136" t="str">
        <f t="shared" si="10"/>
        <v>South Asia</v>
      </c>
      <c r="Q136">
        <f t="shared" si="11"/>
        <v>1.7595700000000006E-2</v>
      </c>
      <c r="R136" t="str">
        <f t="shared" si="12"/>
        <v>1975$/kg</v>
      </c>
      <c r="S136">
        <f t="shared" si="13"/>
        <v>103.50411764705885</v>
      </c>
      <c r="T136" s="2">
        <f t="shared" si="14"/>
        <v>7.2470444763271331</v>
      </c>
    </row>
    <row r="137" spans="1:20" x14ac:dyDescent="0.25">
      <c r="A137" t="s">
        <v>164</v>
      </c>
      <c r="B137">
        <v>7.0399600000000007E-2</v>
      </c>
      <c r="C137" t="s">
        <v>138</v>
      </c>
      <c r="D137" t="s">
        <v>134</v>
      </c>
      <c r="F137" t="s">
        <v>164</v>
      </c>
      <c r="G137">
        <v>2.5100000000000001E-2</v>
      </c>
      <c r="H137" t="s">
        <v>138</v>
      </c>
      <c r="I137" t="s">
        <v>134</v>
      </c>
      <c r="K137" t="s">
        <v>164</v>
      </c>
      <c r="L137">
        <v>3.9271199999999999E-2</v>
      </c>
      <c r="M137" t="s">
        <v>176</v>
      </c>
      <c r="N137" t="s">
        <v>134</v>
      </c>
      <c r="P137" t="str">
        <f t="shared" si="10"/>
        <v>South Asia</v>
      </c>
      <c r="Q137">
        <f t="shared" si="11"/>
        <v>6.0284000000000101E-3</v>
      </c>
      <c r="R137" t="str">
        <f t="shared" si="12"/>
        <v>1975$/kg</v>
      </c>
      <c r="S137">
        <f t="shared" si="13"/>
        <v>35.461176470588292</v>
      </c>
      <c r="T137" s="2">
        <f t="shared" si="14"/>
        <v>-60.795896700143423</v>
      </c>
    </row>
    <row r="138" spans="1:20" x14ac:dyDescent="0.25">
      <c r="A138" t="s">
        <v>165</v>
      </c>
      <c r="B138">
        <v>-5.8787300000000004E-3</v>
      </c>
      <c r="C138" t="s">
        <v>133</v>
      </c>
      <c r="D138" t="s">
        <v>134</v>
      </c>
      <c r="F138" t="s">
        <v>165</v>
      </c>
      <c r="G138">
        <v>2.5700000000000001E-2</v>
      </c>
      <c r="H138" t="s">
        <v>133</v>
      </c>
      <c r="I138" t="s">
        <v>134</v>
      </c>
      <c r="K138" t="s">
        <v>165</v>
      </c>
      <c r="L138">
        <v>1.0336E-3</v>
      </c>
      <c r="M138" t="s">
        <v>172</v>
      </c>
      <c r="N138" t="s">
        <v>134</v>
      </c>
      <c r="P138" t="str">
        <f t="shared" si="10"/>
        <v>South Korea</v>
      </c>
      <c r="Q138">
        <f t="shared" si="11"/>
        <v>-3.2612330000000002E-2</v>
      </c>
      <c r="R138" t="str">
        <f t="shared" si="12"/>
        <v>1975$/kg</v>
      </c>
      <c r="S138">
        <f t="shared" si="13"/>
        <v>-191.83723529411765</v>
      </c>
      <c r="T138" s="2">
        <f t="shared" si="14"/>
        <v>-288.09430846484935</v>
      </c>
    </row>
    <row r="139" spans="1:20" x14ac:dyDescent="0.25">
      <c r="A139" t="s">
        <v>165</v>
      </c>
      <c r="B139">
        <v>7.4872699999999999E-3</v>
      </c>
      <c r="C139" t="s">
        <v>135</v>
      </c>
      <c r="D139" t="s">
        <v>134</v>
      </c>
      <c r="F139" t="s">
        <v>165</v>
      </c>
      <c r="G139">
        <v>2.4799999999999999E-2</v>
      </c>
      <c r="H139" t="s">
        <v>135</v>
      </c>
      <c r="I139" t="s">
        <v>134</v>
      </c>
      <c r="K139" t="s">
        <v>165</v>
      </c>
      <c r="L139">
        <v>7.2855000000000003E-3</v>
      </c>
      <c r="M139" t="s">
        <v>173</v>
      </c>
      <c r="N139" t="s">
        <v>134</v>
      </c>
      <c r="P139" t="str">
        <f t="shared" si="10"/>
        <v>South Korea</v>
      </c>
      <c r="Q139">
        <f t="shared" si="11"/>
        <v>-2.4598229999999999E-2</v>
      </c>
      <c r="R139" t="str">
        <f t="shared" si="12"/>
        <v>1975$/kg</v>
      </c>
      <c r="S139">
        <f t="shared" si="13"/>
        <v>-144.69547058823528</v>
      </c>
      <c r="T139" s="2">
        <f t="shared" si="14"/>
        <v>-240.95254375896701</v>
      </c>
    </row>
    <row r="140" spans="1:20" x14ac:dyDescent="0.25">
      <c r="A140" t="s">
        <v>165</v>
      </c>
      <c r="B140">
        <v>1.68495E-2</v>
      </c>
      <c r="C140" t="s">
        <v>136</v>
      </c>
      <c r="D140" t="s">
        <v>134</v>
      </c>
      <c r="F140" t="s">
        <v>165</v>
      </c>
      <c r="G140">
        <v>2.4199999999999999E-2</v>
      </c>
      <c r="H140" t="s">
        <v>136</v>
      </c>
      <c r="I140" t="s">
        <v>134</v>
      </c>
      <c r="K140" t="s">
        <v>165</v>
      </c>
      <c r="L140">
        <v>1.6049899999999999E-2</v>
      </c>
      <c r="M140" t="s">
        <v>174</v>
      </c>
      <c r="N140" t="s">
        <v>134</v>
      </c>
      <c r="P140" t="str">
        <f t="shared" si="10"/>
        <v>South Korea</v>
      </c>
      <c r="Q140">
        <f t="shared" si="11"/>
        <v>-2.3400399999999998E-2</v>
      </c>
      <c r="R140" t="str">
        <f t="shared" si="12"/>
        <v>1975$/kg</v>
      </c>
      <c r="S140">
        <f t="shared" si="13"/>
        <v>-137.64941176470586</v>
      </c>
      <c r="T140" s="2">
        <f t="shared" si="14"/>
        <v>-233.90648493543756</v>
      </c>
    </row>
    <row r="141" spans="1:20" x14ac:dyDescent="0.25">
      <c r="A141" t="s">
        <v>165</v>
      </c>
      <c r="B141">
        <v>-3.53142E-3</v>
      </c>
      <c r="C141" t="s">
        <v>137</v>
      </c>
      <c r="D141" t="s">
        <v>134</v>
      </c>
      <c r="F141" t="s">
        <v>165</v>
      </c>
      <c r="G141">
        <v>2.52E-2</v>
      </c>
      <c r="H141" t="s">
        <v>137</v>
      </c>
      <c r="I141" t="s">
        <v>134</v>
      </c>
      <c r="K141" t="s">
        <v>165</v>
      </c>
      <c r="L141">
        <v>6.1757599999999998E-3</v>
      </c>
      <c r="M141" t="s">
        <v>175</v>
      </c>
      <c r="N141" t="s">
        <v>134</v>
      </c>
      <c r="P141" t="str">
        <f t="shared" si="10"/>
        <v>South Korea</v>
      </c>
      <c r="Q141">
        <f t="shared" si="11"/>
        <v>-3.4907180000000003E-2</v>
      </c>
      <c r="R141" t="str">
        <f t="shared" si="12"/>
        <v>1975$/kg</v>
      </c>
      <c r="S141">
        <f t="shared" si="13"/>
        <v>-205.33635294117647</v>
      </c>
      <c r="T141" s="2">
        <f t="shared" si="14"/>
        <v>-301.59342611190817</v>
      </c>
    </row>
    <row r="142" spans="1:20" x14ac:dyDescent="0.25">
      <c r="A142" t="s">
        <v>165</v>
      </c>
      <c r="B142">
        <v>-1.10026E-2</v>
      </c>
      <c r="C142" t="s">
        <v>138</v>
      </c>
      <c r="D142" t="s">
        <v>134</v>
      </c>
      <c r="F142" t="s">
        <v>165</v>
      </c>
      <c r="G142">
        <v>2.5100000000000001E-2</v>
      </c>
      <c r="H142" t="s">
        <v>138</v>
      </c>
      <c r="I142" t="s">
        <v>134</v>
      </c>
      <c r="K142" t="s">
        <v>165</v>
      </c>
      <c r="L142">
        <v>1.0111E-3</v>
      </c>
      <c r="M142" t="s">
        <v>176</v>
      </c>
      <c r="N142" t="s">
        <v>134</v>
      </c>
      <c r="P142" t="str">
        <f t="shared" si="10"/>
        <v>South Korea</v>
      </c>
      <c r="Q142">
        <f t="shared" si="11"/>
        <v>-3.7113699999999999E-2</v>
      </c>
      <c r="R142" t="str">
        <f t="shared" si="12"/>
        <v>1975$/kg</v>
      </c>
      <c r="S142">
        <f t="shared" si="13"/>
        <v>-218.31588235294117</v>
      </c>
      <c r="T142" s="2">
        <f t="shared" si="14"/>
        <v>-314.57295552367287</v>
      </c>
    </row>
    <row r="143" spans="1:20" x14ac:dyDescent="0.25">
      <c r="A143" t="s">
        <v>166</v>
      </c>
      <c r="B143">
        <v>7.3597200000000002E-2</v>
      </c>
      <c r="C143" t="s">
        <v>133</v>
      </c>
      <c r="D143" t="s">
        <v>134</v>
      </c>
      <c r="F143" t="s">
        <v>166</v>
      </c>
      <c r="G143">
        <v>2.5700000000000001E-2</v>
      </c>
      <c r="H143" t="s">
        <v>133</v>
      </c>
      <c r="I143" t="s">
        <v>134</v>
      </c>
      <c r="K143" t="s">
        <v>166</v>
      </c>
      <c r="L143">
        <v>3.7465400000000003E-2</v>
      </c>
      <c r="M143" t="s">
        <v>172</v>
      </c>
      <c r="N143" t="s">
        <v>134</v>
      </c>
      <c r="P143" t="str">
        <f t="shared" si="10"/>
        <v>Southeast Asia</v>
      </c>
      <c r="Q143">
        <f t="shared" si="11"/>
        <v>1.0431799999999998E-2</v>
      </c>
      <c r="R143" t="str">
        <f t="shared" si="12"/>
        <v>1975$/kg</v>
      </c>
      <c r="S143">
        <f t="shared" si="13"/>
        <v>61.363529411764695</v>
      </c>
      <c r="T143" s="2">
        <f t="shared" si="14"/>
        <v>-34.89354375896702</v>
      </c>
    </row>
    <row r="144" spans="1:20" x14ac:dyDescent="0.25">
      <c r="A144" t="s">
        <v>166</v>
      </c>
      <c r="B144">
        <v>9.4283900000000004E-2</v>
      </c>
      <c r="C144" t="s">
        <v>135</v>
      </c>
      <c r="D144" t="s">
        <v>134</v>
      </c>
      <c r="F144" t="s">
        <v>166</v>
      </c>
      <c r="G144">
        <v>2.4799999999999999E-2</v>
      </c>
      <c r="H144" t="s">
        <v>135</v>
      </c>
      <c r="I144" t="s">
        <v>134</v>
      </c>
      <c r="K144" t="s">
        <v>166</v>
      </c>
      <c r="L144">
        <v>4.8515099999999999E-2</v>
      </c>
      <c r="M144" t="s">
        <v>173</v>
      </c>
      <c r="N144" t="s">
        <v>134</v>
      </c>
      <c r="P144" t="str">
        <f t="shared" si="10"/>
        <v>Southeast Asia</v>
      </c>
      <c r="Q144">
        <f t="shared" si="11"/>
        <v>2.0968800000000003E-2</v>
      </c>
      <c r="R144" t="str">
        <f t="shared" si="12"/>
        <v>1975$/kg</v>
      </c>
      <c r="S144">
        <f t="shared" si="13"/>
        <v>123.34588235294117</v>
      </c>
      <c r="T144" s="2">
        <f t="shared" si="14"/>
        <v>27.088809182209459</v>
      </c>
    </row>
    <row r="145" spans="1:20" x14ac:dyDescent="0.25">
      <c r="A145" t="s">
        <v>166</v>
      </c>
      <c r="B145">
        <v>8.0377799999999999E-2</v>
      </c>
      <c r="C145" t="s">
        <v>136</v>
      </c>
      <c r="D145" t="s">
        <v>134</v>
      </c>
      <c r="F145" t="s">
        <v>166</v>
      </c>
      <c r="G145">
        <v>2.4199999999999999E-2</v>
      </c>
      <c r="H145" t="s">
        <v>136</v>
      </c>
      <c r="I145" t="s">
        <v>134</v>
      </c>
      <c r="K145" t="s">
        <v>166</v>
      </c>
      <c r="L145">
        <v>4.6963900000000003E-2</v>
      </c>
      <c r="M145" t="s">
        <v>174</v>
      </c>
      <c r="N145" t="s">
        <v>134</v>
      </c>
      <c r="P145" t="str">
        <f t="shared" si="10"/>
        <v>Southeast Asia</v>
      </c>
      <c r="Q145">
        <f t="shared" si="11"/>
        <v>9.2138999999999971E-3</v>
      </c>
      <c r="R145" t="str">
        <f t="shared" si="12"/>
        <v>1975$/kg</v>
      </c>
      <c r="S145">
        <f t="shared" si="13"/>
        <v>54.199411764705864</v>
      </c>
      <c r="T145" s="2">
        <f t="shared" si="14"/>
        <v>-42.057661406025851</v>
      </c>
    </row>
    <row r="146" spans="1:20" x14ac:dyDescent="0.25">
      <c r="A146" t="s">
        <v>166</v>
      </c>
      <c r="B146">
        <v>7.4566900000000005E-2</v>
      </c>
      <c r="C146" t="s">
        <v>137</v>
      </c>
      <c r="D146" t="s">
        <v>134</v>
      </c>
      <c r="F146" t="s">
        <v>166</v>
      </c>
      <c r="G146">
        <v>2.52E-2</v>
      </c>
      <c r="H146" t="s">
        <v>137</v>
      </c>
      <c r="I146" t="s">
        <v>134</v>
      </c>
      <c r="K146" t="s">
        <v>166</v>
      </c>
      <c r="L146">
        <v>4.2738600000000002E-2</v>
      </c>
      <c r="M146" t="s">
        <v>175</v>
      </c>
      <c r="N146" t="s">
        <v>134</v>
      </c>
      <c r="P146" t="str">
        <f t="shared" si="10"/>
        <v>Southeast Asia</v>
      </c>
      <c r="Q146">
        <f t="shared" si="11"/>
        <v>6.6283000000000036E-3</v>
      </c>
      <c r="R146" t="str">
        <f t="shared" si="12"/>
        <v>1975$/kg</v>
      </c>
      <c r="S146">
        <f t="shared" si="13"/>
        <v>38.990000000000016</v>
      </c>
      <c r="T146" s="2">
        <f t="shared" si="14"/>
        <v>-57.267073170731699</v>
      </c>
    </row>
    <row r="147" spans="1:20" x14ac:dyDescent="0.25">
      <c r="A147" t="s">
        <v>166</v>
      </c>
      <c r="B147">
        <v>6.6295599999999996E-2</v>
      </c>
      <c r="C147" t="s">
        <v>138</v>
      </c>
      <c r="D147" t="s">
        <v>134</v>
      </c>
      <c r="F147" t="s">
        <v>166</v>
      </c>
      <c r="G147">
        <v>2.5100000000000001E-2</v>
      </c>
      <c r="H147" t="s">
        <v>138</v>
      </c>
      <c r="I147" t="s">
        <v>134</v>
      </c>
      <c r="K147" t="s">
        <v>166</v>
      </c>
      <c r="L147">
        <v>3.7342300000000002E-2</v>
      </c>
      <c r="M147" t="s">
        <v>176</v>
      </c>
      <c r="N147" t="s">
        <v>134</v>
      </c>
      <c r="P147" t="str">
        <f t="shared" si="10"/>
        <v>Southeast Asia</v>
      </c>
      <c r="Q147">
        <f t="shared" si="11"/>
        <v>3.853299999999997E-3</v>
      </c>
      <c r="R147" t="str">
        <f t="shared" si="12"/>
        <v>1975$/kg</v>
      </c>
      <c r="S147">
        <f t="shared" si="13"/>
        <v>22.666470588235274</v>
      </c>
      <c r="T147" s="2">
        <f t="shared" si="14"/>
        <v>-73.590602582496444</v>
      </c>
    </row>
    <row r="148" spans="1:20" x14ac:dyDescent="0.25">
      <c r="A148" t="s">
        <v>167</v>
      </c>
      <c r="B148">
        <v>5.6557600000000001E-3</v>
      </c>
      <c r="C148" t="s">
        <v>133</v>
      </c>
      <c r="D148" t="s">
        <v>134</v>
      </c>
      <c r="F148" t="s">
        <v>167</v>
      </c>
      <c r="G148">
        <v>2.5700000000000001E-2</v>
      </c>
      <c r="H148" t="s">
        <v>133</v>
      </c>
      <c r="I148" t="s">
        <v>134</v>
      </c>
      <c r="K148" t="s">
        <v>167</v>
      </c>
      <c r="L148">
        <v>6.3210100000000002E-3</v>
      </c>
      <c r="M148" t="s">
        <v>172</v>
      </c>
      <c r="N148" t="s">
        <v>134</v>
      </c>
      <c r="P148" t="str">
        <f t="shared" si="10"/>
        <v>Taiwan</v>
      </c>
      <c r="Q148">
        <f t="shared" si="11"/>
        <v>-2.636525E-2</v>
      </c>
      <c r="R148" t="str">
        <f t="shared" si="12"/>
        <v>1975$/kg</v>
      </c>
      <c r="S148">
        <f t="shared" si="13"/>
        <v>-155.08970588235294</v>
      </c>
      <c r="T148" s="2">
        <f t="shared" si="14"/>
        <v>-251.34677905308467</v>
      </c>
    </row>
    <row r="149" spans="1:20" x14ac:dyDescent="0.25">
      <c r="A149" t="s">
        <v>167</v>
      </c>
      <c r="B149">
        <v>8.5513499999999992E-3</v>
      </c>
      <c r="C149" t="s">
        <v>135</v>
      </c>
      <c r="D149" t="s">
        <v>134</v>
      </c>
      <c r="F149" t="s">
        <v>167</v>
      </c>
      <c r="G149">
        <v>2.4799999999999999E-2</v>
      </c>
      <c r="H149" t="s">
        <v>135</v>
      </c>
      <c r="I149" t="s">
        <v>134</v>
      </c>
      <c r="K149" t="s">
        <v>167</v>
      </c>
      <c r="L149">
        <v>7.7909499999999996E-3</v>
      </c>
      <c r="M149" t="s">
        <v>173</v>
      </c>
      <c r="N149" t="s">
        <v>134</v>
      </c>
      <c r="P149" t="str">
        <f t="shared" si="10"/>
        <v>Taiwan</v>
      </c>
      <c r="Q149">
        <f t="shared" si="11"/>
        <v>-2.4039600000000001E-2</v>
      </c>
      <c r="R149" t="str">
        <f t="shared" si="12"/>
        <v>1975$/kg</v>
      </c>
      <c r="S149">
        <f t="shared" si="13"/>
        <v>-141.40941176470588</v>
      </c>
      <c r="T149" s="2">
        <f t="shared" si="14"/>
        <v>-237.66648493543761</v>
      </c>
    </row>
    <row r="150" spans="1:20" x14ac:dyDescent="0.25">
      <c r="A150" t="s">
        <v>167</v>
      </c>
      <c r="B150">
        <v>9.5391499999999997E-3</v>
      </c>
      <c r="C150" t="s">
        <v>136</v>
      </c>
      <c r="D150" t="s">
        <v>134</v>
      </c>
      <c r="F150" t="s">
        <v>167</v>
      </c>
      <c r="G150">
        <v>2.4199999999999999E-2</v>
      </c>
      <c r="H150" t="s">
        <v>136</v>
      </c>
      <c r="I150" t="s">
        <v>134</v>
      </c>
      <c r="K150" t="s">
        <v>167</v>
      </c>
      <c r="L150">
        <v>1.24926E-2</v>
      </c>
      <c r="M150" t="s">
        <v>174</v>
      </c>
      <c r="N150" t="s">
        <v>134</v>
      </c>
      <c r="P150" t="str">
        <f t="shared" si="10"/>
        <v>Taiwan</v>
      </c>
      <c r="Q150">
        <f t="shared" si="11"/>
        <v>-2.7153449999999999E-2</v>
      </c>
      <c r="R150" t="str">
        <f t="shared" si="12"/>
        <v>1975$/kg</v>
      </c>
      <c r="S150">
        <f t="shared" si="13"/>
        <v>-159.7261764705882</v>
      </c>
      <c r="T150" s="2">
        <f t="shared" si="14"/>
        <v>-255.9832496413199</v>
      </c>
    </row>
    <row r="151" spans="1:20" x14ac:dyDescent="0.25">
      <c r="A151" t="s">
        <v>167</v>
      </c>
      <c r="B151">
        <v>-7.8995999999999997E-3</v>
      </c>
      <c r="C151" t="s">
        <v>137</v>
      </c>
      <c r="D151" t="s">
        <v>134</v>
      </c>
      <c r="F151" t="s">
        <v>167</v>
      </c>
      <c r="G151">
        <v>2.52E-2</v>
      </c>
      <c r="H151" t="s">
        <v>137</v>
      </c>
      <c r="I151" t="s">
        <v>134</v>
      </c>
      <c r="K151" t="s">
        <v>167</v>
      </c>
      <c r="L151">
        <v>4.13073E-3</v>
      </c>
      <c r="M151" t="s">
        <v>175</v>
      </c>
      <c r="N151" t="s">
        <v>134</v>
      </c>
      <c r="P151" t="str">
        <f t="shared" si="10"/>
        <v>Taiwan</v>
      </c>
      <c r="Q151">
        <f t="shared" si="11"/>
        <v>-3.7230329999999999E-2</v>
      </c>
      <c r="R151" t="str">
        <f t="shared" si="12"/>
        <v>1975$/kg</v>
      </c>
      <c r="S151">
        <f t="shared" si="13"/>
        <v>-219.00194117647055</v>
      </c>
      <c r="T151" s="2">
        <f t="shared" si="14"/>
        <v>-315.25901434720225</v>
      </c>
    </row>
    <row r="152" spans="1:20" x14ac:dyDescent="0.25">
      <c r="A152" t="s">
        <v>167</v>
      </c>
      <c r="B152">
        <v>-1.19472E-2</v>
      </c>
      <c r="C152" t="s">
        <v>138</v>
      </c>
      <c r="D152" t="s">
        <v>134</v>
      </c>
      <c r="F152" t="s">
        <v>167</v>
      </c>
      <c r="G152">
        <v>2.5100000000000001E-2</v>
      </c>
      <c r="H152" t="s">
        <v>138</v>
      </c>
      <c r="I152" t="s">
        <v>134</v>
      </c>
      <c r="K152" t="s">
        <v>167</v>
      </c>
      <c r="L152">
        <v>5.6710699999999996E-4</v>
      </c>
      <c r="M152" t="s">
        <v>176</v>
      </c>
      <c r="N152" t="s">
        <v>134</v>
      </c>
      <c r="P152" t="str">
        <f t="shared" si="10"/>
        <v>Taiwan</v>
      </c>
      <c r="Q152">
        <f t="shared" si="11"/>
        <v>-3.7614307E-2</v>
      </c>
      <c r="R152" t="str">
        <f t="shared" si="12"/>
        <v>1975$/kg</v>
      </c>
      <c r="S152">
        <f t="shared" si="13"/>
        <v>-221.26062941176468</v>
      </c>
      <c r="T152" s="2">
        <f t="shared" si="14"/>
        <v>-317.51770258249638</v>
      </c>
    </row>
    <row r="153" spans="1:20" x14ac:dyDescent="0.25">
      <c r="A153" t="s">
        <v>168</v>
      </c>
      <c r="B153">
        <v>7.5590900000000003E-2</v>
      </c>
      <c r="C153" t="s">
        <v>133</v>
      </c>
      <c r="D153" t="s">
        <v>134</v>
      </c>
      <c r="F153" t="s">
        <v>168</v>
      </c>
      <c r="G153">
        <v>2.5700000000000001E-2</v>
      </c>
      <c r="H153" t="s">
        <v>133</v>
      </c>
      <c r="I153" t="s">
        <v>134</v>
      </c>
      <c r="K153" t="s">
        <v>168</v>
      </c>
      <c r="L153">
        <v>3.8379299999999998E-2</v>
      </c>
      <c r="M153" t="s">
        <v>172</v>
      </c>
      <c r="N153" t="s">
        <v>134</v>
      </c>
      <c r="P153" t="str">
        <f t="shared" si="10"/>
        <v>Argentina</v>
      </c>
      <c r="Q153">
        <f t="shared" si="11"/>
        <v>1.1511600000000004E-2</v>
      </c>
      <c r="R153" t="str">
        <f t="shared" si="12"/>
        <v>1975$/kg</v>
      </c>
      <c r="S153">
        <f t="shared" si="13"/>
        <v>67.715294117647076</v>
      </c>
      <c r="T153" s="2">
        <f t="shared" si="14"/>
        <v>-28.541779053084639</v>
      </c>
    </row>
    <row r="154" spans="1:20" x14ac:dyDescent="0.25">
      <c r="A154" t="s">
        <v>168</v>
      </c>
      <c r="B154">
        <v>9.3006199999999997E-2</v>
      </c>
      <c r="C154" t="s">
        <v>135</v>
      </c>
      <c r="D154" t="s">
        <v>134</v>
      </c>
      <c r="F154" t="s">
        <v>168</v>
      </c>
      <c r="G154">
        <v>2.4799999999999999E-2</v>
      </c>
      <c r="H154" t="s">
        <v>135</v>
      </c>
      <c r="I154" t="s">
        <v>134</v>
      </c>
      <c r="K154" t="s">
        <v>168</v>
      </c>
      <c r="L154">
        <v>4.7908199999999998E-2</v>
      </c>
      <c r="M154" t="s">
        <v>173</v>
      </c>
      <c r="N154" t="s">
        <v>134</v>
      </c>
      <c r="P154" t="str">
        <f t="shared" si="10"/>
        <v>Argentina</v>
      </c>
      <c r="Q154">
        <f t="shared" si="11"/>
        <v>2.0297999999999997E-2</v>
      </c>
      <c r="R154" t="str">
        <f t="shared" si="12"/>
        <v>1975$/kg</v>
      </c>
      <c r="S154">
        <f t="shared" si="13"/>
        <v>119.39999999999996</v>
      </c>
      <c r="T154" s="2">
        <f t="shared" si="14"/>
        <v>23.142926829268248</v>
      </c>
    </row>
    <row r="155" spans="1:20" x14ac:dyDescent="0.25">
      <c r="A155" t="s">
        <v>168</v>
      </c>
      <c r="B155">
        <v>9.1803599999999999E-2</v>
      </c>
      <c r="C155" t="s">
        <v>136</v>
      </c>
      <c r="D155" t="s">
        <v>134</v>
      </c>
      <c r="F155" t="s">
        <v>168</v>
      </c>
      <c r="G155">
        <v>2.4199999999999999E-2</v>
      </c>
      <c r="H155" t="s">
        <v>136</v>
      </c>
      <c r="I155" t="s">
        <v>134</v>
      </c>
      <c r="K155" t="s">
        <v>168</v>
      </c>
      <c r="L155">
        <v>5.2523899999999998E-2</v>
      </c>
      <c r="M155" t="s">
        <v>174</v>
      </c>
      <c r="N155" t="s">
        <v>134</v>
      </c>
      <c r="P155" t="str">
        <f t="shared" si="10"/>
        <v>Argentina</v>
      </c>
      <c r="Q155">
        <f t="shared" si="11"/>
        <v>1.5079700000000001E-2</v>
      </c>
      <c r="R155" t="str">
        <f t="shared" si="12"/>
        <v>1975$/kg</v>
      </c>
      <c r="S155">
        <f t="shared" si="13"/>
        <v>88.704117647058823</v>
      </c>
      <c r="T155" s="2">
        <f t="shared" si="14"/>
        <v>-7.5529555236728925</v>
      </c>
    </row>
    <row r="156" spans="1:20" x14ac:dyDescent="0.25">
      <c r="A156" t="s">
        <v>168</v>
      </c>
      <c r="B156">
        <v>9.3542399999999998E-2</v>
      </c>
      <c r="C156" t="s">
        <v>137</v>
      </c>
      <c r="D156" t="s">
        <v>134</v>
      </c>
      <c r="F156" t="s">
        <v>168</v>
      </c>
      <c r="G156">
        <v>2.52E-2</v>
      </c>
      <c r="H156" t="s">
        <v>137</v>
      </c>
      <c r="I156" t="s">
        <v>134</v>
      </c>
      <c r="K156" t="s">
        <v>168</v>
      </c>
      <c r="L156">
        <v>5.1622300000000003E-2</v>
      </c>
      <c r="M156" t="s">
        <v>175</v>
      </c>
      <c r="N156" t="s">
        <v>134</v>
      </c>
      <c r="P156" t="str">
        <f t="shared" si="10"/>
        <v>Argentina</v>
      </c>
      <c r="Q156">
        <f t="shared" si="11"/>
        <v>1.6720099999999995E-2</v>
      </c>
      <c r="R156" t="str">
        <f t="shared" si="12"/>
        <v>1975$/kg</v>
      </c>
      <c r="S156">
        <f t="shared" si="13"/>
        <v>98.353529411764669</v>
      </c>
      <c r="T156" s="2">
        <f t="shared" si="14"/>
        <v>2.0964562410329535</v>
      </c>
    </row>
    <row r="157" spans="1:20" x14ac:dyDescent="0.25">
      <c r="A157" t="s">
        <v>168</v>
      </c>
      <c r="B157">
        <v>7.7890399999999999E-2</v>
      </c>
      <c r="C157" t="s">
        <v>138</v>
      </c>
      <c r="D157" t="s">
        <v>134</v>
      </c>
      <c r="F157" t="s">
        <v>168</v>
      </c>
      <c r="G157">
        <v>2.5100000000000001E-2</v>
      </c>
      <c r="H157" t="s">
        <v>138</v>
      </c>
      <c r="I157" t="s">
        <v>134</v>
      </c>
      <c r="K157" t="s">
        <v>168</v>
      </c>
      <c r="L157">
        <v>4.2791999999999997E-2</v>
      </c>
      <c r="M157" t="s">
        <v>176</v>
      </c>
      <c r="N157" t="s">
        <v>134</v>
      </c>
      <c r="P157" t="str">
        <f t="shared" si="10"/>
        <v>Argentina</v>
      </c>
      <c r="Q157">
        <f t="shared" si="11"/>
        <v>9.9984000000000045E-3</v>
      </c>
      <c r="R157" t="str">
        <f t="shared" si="12"/>
        <v>1975$/kg</v>
      </c>
      <c r="S157">
        <f t="shared" si="13"/>
        <v>58.814117647058843</v>
      </c>
      <c r="T157" s="2">
        <f t="shared" si="14"/>
        <v>-37.442955523672872</v>
      </c>
    </row>
    <row r="158" spans="1:20" x14ac:dyDescent="0.25">
      <c r="A158" t="s">
        <v>169</v>
      </c>
      <c r="B158">
        <v>2.8681399999999999E-2</v>
      </c>
      <c r="C158" t="s">
        <v>133</v>
      </c>
      <c r="D158" t="s">
        <v>134</v>
      </c>
      <c r="F158" t="s">
        <v>169</v>
      </c>
      <c r="G158">
        <v>2.5700000000000001E-2</v>
      </c>
      <c r="H158" t="s">
        <v>133</v>
      </c>
      <c r="I158" t="s">
        <v>134</v>
      </c>
      <c r="K158" t="s">
        <v>169</v>
      </c>
      <c r="L158">
        <v>1.6875999999999999E-2</v>
      </c>
      <c r="M158" t="s">
        <v>172</v>
      </c>
      <c r="N158" t="s">
        <v>134</v>
      </c>
      <c r="P158" t="str">
        <f t="shared" si="10"/>
        <v>Colombia</v>
      </c>
      <c r="Q158">
        <f t="shared" si="11"/>
        <v>-1.38946E-2</v>
      </c>
      <c r="R158" t="str">
        <f t="shared" si="12"/>
        <v>1975$/kg</v>
      </c>
      <c r="S158">
        <f t="shared" si="13"/>
        <v>-81.732941176470575</v>
      </c>
      <c r="T158" s="2">
        <f t="shared" si="14"/>
        <v>-177.9900143472023</v>
      </c>
    </row>
    <row r="159" spans="1:20" x14ac:dyDescent="0.25">
      <c r="A159" t="s">
        <v>169</v>
      </c>
      <c r="B159">
        <v>4.2512899999999999E-2</v>
      </c>
      <c r="C159" t="s">
        <v>135</v>
      </c>
      <c r="D159" t="s">
        <v>134</v>
      </c>
      <c r="F159" t="s">
        <v>169</v>
      </c>
      <c r="G159">
        <v>2.4799999999999999E-2</v>
      </c>
      <c r="H159" t="s">
        <v>135</v>
      </c>
      <c r="I159" t="s">
        <v>134</v>
      </c>
      <c r="K159" t="s">
        <v>169</v>
      </c>
      <c r="L159">
        <v>2.3923199999999999E-2</v>
      </c>
      <c r="M159" t="s">
        <v>173</v>
      </c>
      <c r="N159" t="s">
        <v>134</v>
      </c>
      <c r="P159" t="str">
        <f t="shared" si="10"/>
        <v>Colombia</v>
      </c>
      <c r="Q159">
        <f t="shared" si="11"/>
        <v>-6.2102999999999985E-3</v>
      </c>
      <c r="R159" t="str">
        <f t="shared" si="12"/>
        <v>1975$/kg</v>
      </c>
      <c r="S159">
        <f t="shared" si="13"/>
        <v>-36.531176470588228</v>
      </c>
      <c r="T159" s="2">
        <f t="shared" si="14"/>
        <v>-132.78824964131994</v>
      </c>
    </row>
    <row r="160" spans="1:20" x14ac:dyDescent="0.25">
      <c r="A160" t="s">
        <v>169</v>
      </c>
      <c r="B160">
        <v>5.3546799999999999E-2</v>
      </c>
      <c r="C160" t="s">
        <v>136</v>
      </c>
      <c r="D160" t="s">
        <v>134</v>
      </c>
      <c r="F160" t="s">
        <v>169</v>
      </c>
      <c r="G160">
        <v>2.4199999999999999E-2</v>
      </c>
      <c r="H160" t="s">
        <v>136</v>
      </c>
      <c r="I160" t="s">
        <v>134</v>
      </c>
      <c r="K160" t="s">
        <v>169</v>
      </c>
      <c r="L160">
        <v>3.39075E-2</v>
      </c>
      <c r="M160" t="s">
        <v>174</v>
      </c>
      <c r="N160" t="s">
        <v>134</v>
      </c>
      <c r="P160" t="str">
        <f t="shared" si="10"/>
        <v>Colombia</v>
      </c>
      <c r="Q160">
        <f t="shared" si="11"/>
        <v>-4.5607000000000009E-3</v>
      </c>
      <c r="R160" t="str">
        <f t="shared" si="12"/>
        <v>1975$/kg</v>
      </c>
      <c r="S160">
        <f t="shared" si="13"/>
        <v>-26.827647058823533</v>
      </c>
      <c r="T160" s="2">
        <f t="shared" si="14"/>
        <v>-123.08472022955524</v>
      </c>
    </row>
    <row r="161" spans="1:20" x14ac:dyDescent="0.25">
      <c r="A161" t="s">
        <v>169</v>
      </c>
      <c r="B161">
        <v>4.3200000000000002E-2</v>
      </c>
      <c r="C161" t="s">
        <v>137</v>
      </c>
      <c r="D161" t="s">
        <v>134</v>
      </c>
      <c r="F161" t="s">
        <v>169</v>
      </c>
      <c r="G161">
        <v>2.52E-2</v>
      </c>
      <c r="H161" t="s">
        <v>137</v>
      </c>
      <c r="I161" t="s">
        <v>134</v>
      </c>
      <c r="K161" t="s">
        <v>169</v>
      </c>
      <c r="L161">
        <v>2.80538E-2</v>
      </c>
      <c r="M161" t="s">
        <v>175</v>
      </c>
      <c r="N161" t="s">
        <v>134</v>
      </c>
      <c r="P161" t="str">
        <f t="shared" si="10"/>
        <v>Colombia</v>
      </c>
      <c r="Q161">
        <f t="shared" si="11"/>
        <v>-1.0053799999999998E-2</v>
      </c>
      <c r="R161" t="str">
        <f t="shared" si="12"/>
        <v>1975$/kg</v>
      </c>
      <c r="S161">
        <f t="shared" si="13"/>
        <v>-59.139999999999986</v>
      </c>
      <c r="T161" s="2">
        <f t="shared" si="14"/>
        <v>-155.39707317073169</v>
      </c>
    </row>
    <row r="162" spans="1:20" x14ac:dyDescent="0.25">
      <c r="A162" t="s">
        <v>169</v>
      </c>
      <c r="B162">
        <v>2.7423699999999999E-2</v>
      </c>
      <c r="C162" t="s">
        <v>138</v>
      </c>
      <c r="D162" t="s">
        <v>134</v>
      </c>
      <c r="F162" t="s">
        <v>169</v>
      </c>
      <c r="G162">
        <v>2.5100000000000001E-2</v>
      </c>
      <c r="H162" t="s">
        <v>138</v>
      </c>
      <c r="I162" t="s">
        <v>134</v>
      </c>
      <c r="K162" t="s">
        <v>169</v>
      </c>
      <c r="L162">
        <v>1.9071999999999999E-2</v>
      </c>
      <c r="M162" t="s">
        <v>176</v>
      </c>
      <c r="N162" t="s">
        <v>134</v>
      </c>
      <c r="P162" t="str">
        <f t="shared" si="10"/>
        <v>Colombia</v>
      </c>
      <c r="Q162">
        <f t="shared" si="11"/>
        <v>-1.6748300000000001E-2</v>
      </c>
      <c r="R162" t="str">
        <f t="shared" si="12"/>
        <v>1975$/kg</v>
      </c>
      <c r="S162">
        <f t="shared" si="13"/>
        <v>-98.519411764705879</v>
      </c>
      <c r="T162" s="2">
        <f t="shared" si="14"/>
        <v>-194.77648493543759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D1D0-B88A-46D4-845E-B977713798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89E4-FEBB-416B-9F78-896B8457D2C1}">
  <dimension ref="A1:AB162"/>
  <sheetViews>
    <sheetView tabSelected="1" topLeftCell="H124" workbookViewId="0">
      <selection activeCell="V160" sqref="V160"/>
    </sheetView>
  </sheetViews>
  <sheetFormatPr defaultRowHeight="15" x14ac:dyDescent="0.25"/>
  <sheetData>
    <row r="1" spans="1:28" x14ac:dyDescent="0.25">
      <c r="A1" t="s">
        <v>127</v>
      </c>
      <c r="F1" t="s">
        <v>128</v>
      </c>
      <c r="K1" t="s">
        <v>129</v>
      </c>
      <c r="P1" t="s">
        <v>130</v>
      </c>
      <c r="V1" t="s">
        <v>170</v>
      </c>
      <c r="AA1" t="s">
        <v>178</v>
      </c>
    </row>
    <row r="2" spans="1:28" x14ac:dyDescent="0.25">
      <c r="A2" t="s">
        <v>131</v>
      </c>
      <c r="B2">
        <v>2050</v>
      </c>
      <c r="C2" t="s">
        <v>5</v>
      </c>
      <c r="D2" t="s">
        <v>23</v>
      </c>
      <c r="F2" t="s">
        <v>131</v>
      </c>
      <c r="G2">
        <v>2050</v>
      </c>
      <c r="H2" t="s">
        <v>5</v>
      </c>
      <c r="I2" t="s">
        <v>23</v>
      </c>
      <c r="K2" t="s">
        <v>131</v>
      </c>
      <c r="L2">
        <v>2050</v>
      </c>
      <c r="M2" t="s">
        <v>171</v>
      </c>
      <c r="N2" t="s">
        <v>23</v>
      </c>
      <c r="P2" t="s">
        <v>131</v>
      </c>
      <c r="Q2">
        <v>2050</v>
      </c>
      <c r="R2" t="s">
        <v>23</v>
      </c>
      <c r="S2" t="s">
        <v>177</v>
      </c>
      <c r="T2" t="s">
        <v>183</v>
      </c>
      <c r="V2" t="s">
        <v>131</v>
      </c>
      <c r="W2">
        <v>2050</v>
      </c>
      <c r="X2" t="s">
        <v>171</v>
      </c>
      <c r="Y2" t="s">
        <v>23</v>
      </c>
      <c r="AA2">
        <v>2050</v>
      </c>
      <c r="AB2" t="s">
        <v>23</v>
      </c>
    </row>
    <row r="3" spans="1:28" x14ac:dyDescent="0.25">
      <c r="A3" t="s">
        <v>132</v>
      </c>
      <c r="B3">
        <v>5.0713800000000003E-2</v>
      </c>
      <c r="C3" t="s">
        <v>133</v>
      </c>
      <c r="D3" t="s">
        <v>134</v>
      </c>
      <c r="F3" t="s">
        <v>132</v>
      </c>
      <c r="G3">
        <v>2.5700000000000001E-2</v>
      </c>
      <c r="H3" t="s">
        <v>133</v>
      </c>
      <c r="I3" t="s">
        <v>134</v>
      </c>
      <c r="K3" t="s">
        <v>132</v>
      </c>
      <c r="L3">
        <v>2.6975599999999999E-2</v>
      </c>
      <c r="M3" t="s">
        <v>172</v>
      </c>
      <c r="N3" t="s">
        <v>134</v>
      </c>
      <c r="P3" t="str">
        <f>K3</f>
        <v>USA</v>
      </c>
      <c r="Q3">
        <f>B3-G3-L3</f>
        <v>-1.9617999999999962E-3</v>
      </c>
      <c r="R3" t="str">
        <f>N3</f>
        <v>1975$/kg</v>
      </c>
      <c r="S3">
        <f>Q3/0.17*1000</f>
        <v>-11.539999999999978</v>
      </c>
      <c r="T3" s="2">
        <f>S3-AA$6</f>
        <v>-107.79707317073169</v>
      </c>
      <c r="V3" t="s">
        <v>139</v>
      </c>
      <c r="W3">
        <v>9.2371999999999996E-2</v>
      </c>
      <c r="X3" t="s">
        <v>7</v>
      </c>
      <c r="Y3" t="s">
        <v>134</v>
      </c>
      <c r="AA3" s="1">
        <v>303.58</v>
      </c>
      <c r="AB3" t="s">
        <v>179</v>
      </c>
    </row>
    <row r="4" spans="1:28" x14ac:dyDescent="0.25">
      <c r="A4" t="s">
        <v>132</v>
      </c>
      <c r="B4">
        <v>6.4458000000000001E-2</v>
      </c>
      <c r="C4" t="s">
        <v>135</v>
      </c>
      <c r="D4" t="s">
        <v>134</v>
      </c>
      <c r="F4" t="s">
        <v>132</v>
      </c>
      <c r="G4">
        <v>2.4799999999999999E-2</v>
      </c>
      <c r="H4" t="s">
        <v>135</v>
      </c>
      <c r="I4" t="s">
        <v>134</v>
      </c>
      <c r="K4" t="s">
        <v>132</v>
      </c>
      <c r="L4">
        <v>3.43474E-2</v>
      </c>
      <c r="M4" t="s">
        <v>173</v>
      </c>
      <c r="N4" t="s">
        <v>134</v>
      </c>
      <c r="P4" t="str">
        <f t="shared" ref="P4:P67" si="0">K4</f>
        <v>USA</v>
      </c>
      <c r="Q4">
        <f t="shared" ref="Q4:Q67" si="1">B4-G4-L4</f>
        <v>5.3105999999999987E-3</v>
      </c>
      <c r="R4" t="str">
        <f t="shared" ref="R4:R67" si="2">N4</f>
        <v>1975$/kg</v>
      </c>
      <c r="S4">
        <f t="shared" ref="S4:S67" si="3">Q4/0.17*1000</f>
        <v>31.238823529411754</v>
      </c>
      <c r="T4" s="2">
        <f t="shared" ref="T4:T67" si="4">S4-AA$6</f>
        <v>-65.018249641319954</v>
      </c>
      <c r="V4" t="s">
        <v>140</v>
      </c>
      <c r="W4">
        <v>3.4949899999999999E-2</v>
      </c>
      <c r="X4" t="s">
        <v>7</v>
      </c>
      <c r="Y4" t="s">
        <v>134</v>
      </c>
      <c r="AA4" s="1">
        <f>AA3/0.41</f>
        <v>740.43902439024396</v>
      </c>
      <c r="AB4" t="s">
        <v>180</v>
      </c>
    </row>
    <row r="5" spans="1:28" x14ac:dyDescent="0.25">
      <c r="A5" t="s">
        <v>132</v>
      </c>
      <c r="B5">
        <v>7.3874099999999998E-2</v>
      </c>
      <c r="C5" t="s">
        <v>136</v>
      </c>
      <c r="D5" t="s">
        <v>134</v>
      </c>
      <c r="F5" t="s">
        <v>132</v>
      </c>
      <c r="G5">
        <v>2.4199999999999999E-2</v>
      </c>
      <c r="H5" t="s">
        <v>136</v>
      </c>
      <c r="I5" t="s">
        <v>134</v>
      </c>
      <c r="K5" t="s">
        <v>132</v>
      </c>
      <c r="L5">
        <v>4.3799100000000001E-2</v>
      </c>
      <c r="M5" t="s">
        <v>174</v>
      </c>
      <c r="N5" t="s">
        <v>134</v>
      </c>
      <c r="P5" t="str">
        <f t="shared" si="0"/>
        <v>USA</v>
      </c>
      <c r="Q5">
        <f t="shared" si="1"/>
        <v>5.8749999999999983E-3</v>
      </c>
      <c r="R5" t="str">
        <f t="shared" si="2"/>
        <v>1975$/kg</v>
      </c>
      <c r="S5">
        <f t="shared" si="3"/>
        <v>34.558823529411754</v>
      </c>
      <c r="T5" s="2">
        <f t="shared" si="4"/>
        <v>-61.698249641319961</v>
      </c>
      <c r="V5" t="s">
        <v>141</v>
      </c>
      <c r="W5">
        <v>7.6029299999999994E-2</v>
      </c>
      <c r="X5" t="s">
        <v>7</v>
      </c>
      <c r="Y5" t="s">
        <v>134</v>
      </c>
      <c r="AA5">
        <v>0.13</v>
      </c>
      <c r="AB5" t="s">
        <v>181</v>
      </c>
    </row>
    <row r="6" spans="1:28" x14ac:dyDescent="0.25">
      <c r="A6" t="s">
        <v>132</v>
      </c>
      <c r="B6">
        <v>6.1161699999999999E-2</v>
      </c>
      <c r="C6" t="s">
        <v>137</v>
      </c>
      <c r="D6" t="s">
        <v>134</v>
      </c>
      <c r="F6" t="s">
        <v>132</v>
      </c>
      <c r="G6">
        <v>2.52E-2</v>
      </c>
      <c r="H6" t="s">
        <v>137</v>
      </c>
      <c r="I6" t="s">
        <v>134</v>
      </c>
      <c r="K6" t="s">
        <v>132</v>
      </c>
      <c r="L6">
        <v>3.6462799999999997E-2</v>
      </c>
      <c r="M6" t="s">
        <v>175</v>
      </c>
      <c r="N6" t="s">
        <v>134</v>
      </c>
      <c r="P6" t="str">
        <f t="shared" si="0"/>
        <v>USA</v>
      </c>
      <c r="Q6">
        <f t="shared" si="1"/>
        <v>-5.0109999999999738E-4</v>
      </c>
      <c r="R6" t="str">
        <f t="shared" si="2"/>
        <v>1975$/kg</v>
      </c>
      <c r="S6">
        <f t="shared" si="3"/>
        <v>-2.9476470588235135</v>
      </c>
      <c r="T6" s="2">
        <f t="shared" si="4"/>
        <v>-99.204720229555235</v>
      </c>
      <c r="V6" t="s">
        <v>142</v>
      </c>
      <c r="W6">
        <v>9.8400000000000001E-2</v>
      </c>
      <c r="X6" t="s">
        <v>7</v>
      </c>
      <c r="Y6" t="s">
        <v>134</v>
      </c>
      <c r="AA6" s="1">
        <f>AA4*AA5</f>
        <v>96.257073170731715</v>
      </c>
      <c r="AB6" t="s">
        <v>182</v>
      </c>
    </row>
    <row r="7" spans="1:28" x14ac:dyDescent="0.25">
      <c r="A7" t="s">
        <v>132</v>
      </c>
      <c r="B7">
        <v>4.9724699999999997E-2</v>
      </c>
      <c r="C7" t="s">
        <v>138</v>
      </c>
      <c r="D7" t="s">
        <v>134</v>
      </c>
      <c r="F7" t="s">
        <v>132</v>
      </c>
      <c r="G7">
        <v>2.5100000000000001E-2</v>
      </c>
      <c r="H7" t="s">
        <v>138</v>
      </c>
      <c r="I7" t="s">
        <v>134</v>
      </c>
      <c r="K7" t="s">
        <v>132</v>
      </c>
      <c r="L7">
        <v>2.9553699999999999E-2</v>
      </c>
      <c r="M7" t="s">
        <v>176</v>
      </c>
      <c r="N7" t="s">
        <v>134</v>
      </c>
      <c r="P7" t="str">
        <f t="shared" si="0"/>
        <v>USA</v>
      </c>
      <c r="Q7">
        <f t="shared" si="1"/>
        <v>-4.9290000000000028E-3</v>
      </c>
      <c r="R7" t="str">
        <f t="shared" si="2"/>
        <v>1975$/kg</v>
      </c>
      <c r="S7">
        <f t="shared" si="3"/>
        <v>-28.994117647058836</v>
      </c>
      <c r="T7" s="2">
        <f t="shared" si="4"/>
        <v>-125.25119081779056</v>
      </c>
      <c r="V7" t="s">
        <v>168</v>
      </c>
      <c r="W7">
        <v>7.7184299999999997E-2</v>
      </c>
      <c r="X7" t="s">
        <v>7</v>
      </c>
      <c r="Y7" t="s">
        <v>134</v>
      </c>
    </row>
    <row r="8" spans="1:28" x14ac:dyDescent="0.25">
      <c r="A8" t="s">
        <v>139</v>
      </c>
      <c r="B8">
        <v>9.0251899999999996E-2</v>
      </c>
      <c r="C8" t="s">
        <v>133</v>
      </c>
      <c r="D8" t="s">
        <v>134</v>
      </c>
      <c r="F8" t="s">
        <v>139</v>
      </c>
      <c r="G8">
        <v>2.5700000000000001E-2</v>
      </c>
      <c r="H8" t="s">
        <v>133</v>
      </c>
      <c r="I8" t="s">
        <v>134</v>
      </c>
      <c r="K8" t="s">
        <v>139</v>
      </c>
      <c r="L8">
        <v>4.5099899999999998E-2</v>
      </c>
      <c r="M8" t="s">
        <v>172</v>
      </c>
      <c r="N8" t="s">
        <v>134</v>
      </c>
      <c r="P8" t="str">
        <f t="shared" si="0"/>
        <v>Africa_Eastern</v>
      </c>
      <c r="Q8">
        <f t="shared" si="1"/>
        <v>1.9451999999999997E-2</v>
      </c>
      <c r="R8" t="str">
        <f t="shared" si="2"/>
        <v>1975$/kg</v>
      </c>
      <c r="S8">
        <f t="shared" si="3"/>
        <v>114.42352941176468</v>
      </c>
      <c r="T8" s="2">
        <f t="shared" si="4"/>
        <v>18.166456241032961</v>
      </c>
      <c r="V8" t="s">
        <v>143</v>
      </c>
      <c r="W8">
        <v>4.9406100000000001E-2</v>
      </c>
      <c r="X8" t="s">
        <v>7</v>
      </c>
      <c r="Y8" t="s">
        <v>134</v>
      </c>
    </row>
    <row r="9" spans="1:28" x14ac:dyDescent="0.25">
      <c r="A9" t="s">
        <v>139</v>
      </c>
      <c r="B9">
        <v>0.102086</v>
      </c>
      <c r="C9" t="s">
        <v>135</v>
      </c>
      <c r="D9" t="s">
        <v>134</v>
      </c>
      <c r="F9" t="s">
        <v>139</v>
      </c>
      <c r="G9">
        <v>2.4799999999999999E-2</v>
      </c>
      <c r="H9" t="s">
        <v>135</v>
      </c>
      <c r="I9" t="s">
        <v>134</v>
      </c>
      <c r="K9" t="s">
        <v>139</v>
      </c>
      <c r="L9">
        <v>5.2221099999999999E-2</v>
      </c>
      <c r="M9" t="s">
        <v>173</v>
      </c>
      <c r="N9" t="s">
        <v>134</v>
      </c>
      <c r="P9" t="str">
        <f t="shared" si="0"/>
        <v>Africa_Eastern</v>
      </c>
      <c r="Q9">
        <f t="shared" si="1"/>
        <v>2.5064899999999994E-2</v>
      </c>
      <c r="R9" t="str">
        <f t="shared" si="2"/>
        <v>1975$/kg</v>
      </c>
      <c r="S9">
        <f t="shared" si="3"/>
        <v>147.44058823529409</v>
      </c>
      <c r="T9" s="2">
        <f t="shared" si="4"/>
        <v>51.183515064562371</v>
      </c>
      <c r="V9" t="s">
        <v>144</v>
      </c>
      <c r="W9">
        <v>3.4543299999999999E-2</v>
      </c>
      <c r="X9" t="s">
        <v>7</v>
      </c>
      <c r="Y9" t="s">
        <v>134</v>
      </c>
    </row>
    <row r="10" spans="1:28" x14ac:dyDescent="0.25">
      <c r="A10" t="s">
        <v>139</v>
      </c>
      <c r="B10">
        <v>9.2450500000000005E-2</v>
      </c>
      <c r="C10" t="s">
        <v>136</v>
      </c>
      <c r="D10" t="s">
        <v>134</v>
      </c>
      <c r="F10" t="s">
        <v>139</v>
      </c>
      <c r="G10">
        <v>2.4199999999999999E-2</v>
      </c>
      <c r="H10" t="s">
        <v>136</v>
      </c>
      <c r="I10" t="s">
        <v>134</v>
      </c>
      <c r="K10" t="s">
        <v>139</v>
      </c>
      <c r="L10">
        <v>5.2838700000000002E-2</v>
      </c>
      <c r="M10" t="s">
        <v>174</v>
      </c>
      <c r="N10" t="s">
        <v>134</v>
      </c>
      <c r="P10" t="str">
        <f t="shared" si="0"/>
        <v>Africa_Eastern</v>
      </c>
      <c r="Q10">
        <f t="shared" si="1"/>
        <v>1.5411800000000003E-2</v>
      </c>
      <c r="R10" t="str">
        <f t="shared" si="2"/>
        <v>1975$/kg</v>
      </c>
      <c r="S10">
        <f t="shared" si="3"/>
        <v>90.657647058823542</v>
      </c>
      <c r="T10" s="2">
        <f t="shared" si="4"/>
        <v>-5.5994261119081727</v>
      </c>
      <c r="V10" t="s">
        <v>145</v>
      </c>
      <c r="W10">
        <v>6.2713099999999994E-2</v>
      </c>
      <c r="X10" t="s">
        <v>7</v>
      </c>
      <c r="Y10" t="s">
        <v>134</v>
      </c>
    </row>
    <row r="11" spans="1:28" x14ac:dyDescent="0.25">
      <c r="A11" t="s">
        <v>139</v>
      </c>
      <c r="B11">
        <v>0.110649</v>
      </c>
      <c r="C11" t="s">
        <v>137</v>
      </c>
      <c r="D11" t="s">
        <v>134</v>
      </c>
      <c r="F11" t="s">
        <v>139</v>
      </c>
      <c r="G11">
        <v>2.52E-2</v>
      </c>
      <c r="H11" t="s">
        <v>137</v>
      </c>
      <c r="I11" t="s">
        <v>134</v>
      </c>
      <c r="K11" t="s">
        <v>139</v>
      </c>
      <c r="L11">
        <v>5.9630799999999998E-2</v>
      </c>
      <c r="M11" t="s">
        <v>175</v>
      </c>
      <c r="N11" t="s">
        <v>134</v>
      </c>
      <c r="P11" t="str">
        <f t="shared" si="0"/>
        <v>Africa_Eastern</v>
      </c>
      <c r="Q11">
        <f t="shared" si="1"/>
        <v>2.5818199999999999E-2</v>
      </c>
      <c r="R11" t="str">
        <f t="shared" si="2"/>
        <v>1975$/kg</v>
      </c>
      <c r="S11">
        <f t="shared" si="3"/>
        <v>151.87176470588236</v>
      </c>
      <c r="T11" s="2">
        <f t="shared" si="4"/>
        <v>55.614691535150641</v>
      </c>
      <c r="V11" t="s">
        <v>146</v>
      </c>
      <c r="W11">
        <v>5.3978199999999997E-2</v>
      </c>
      <c r="X11" t="s">
        <v>7</v>
      </c>
      <c r="Y11" t="s">
        <v>134</v>
      </c>
    </row>
    <row r="12" spans="1:28" x14ac:dyDescent="0.25">
      <c r="A12" t="s">
        <v>139</v>
      </c>
      <c r="B12">
        <v>9.7027600000000006E-2</v>
      </c>
      <c r="C12" t="s">
        <v>138</v>
      </c>
      <c r="D12" t="s">
        <v>134</v>
      </c>
      <c r="F12" t="s">
        <v>139</v>
      </c>
      <c r="G12">
        <v>2.5100000000000001E-2</v>
      </c>
      <c r="H12" t="s">
        <v>138</v>
      </c>
      <c r="I12" t="s">
        <v>134</v>
      </c>
      <c r="K12" t="s">
        <v>139</v>
      </c>
      <c r="L12">
        <v>5.1786699999999998E-2</v>
      </c>
      <c r="M12" t="s">
        <v>176</v>
      </c>
      <c r="N12" t="s">
        <v>134</v>
      </c>
      <c r="P12" t="str">
        <f t="shared" si="0"/>
        <v>Africa_Eastern</v>
      </c>
      <c r="Q12">
        <f t="shared" si="1"/>
        <v>2.014090000000001E-2</v>
      </c>
      <c r="R12" t="str">
        <f t="shared" si="2"/>
        <v>1975$/kg</v>
      </c>
      <c r="S12">
        <f t="shared" si="3"/>
        <v>118.47588235294123</v>
      </c>
      <c r="T12" s="2">
        <f t="shared" si="4"/>
        <v>22.218809182209512</v>
      </c>
      <c r="V12" t="s">
        <v>147</v>
      </c>
      <c r="W12">
        <v>3.2485899999999998E-2</v>
      </c>
      <c r="X12" t="s">
        <v>7</v>
      </c>
      <c r="Y12" t="s">
        <v>134</v>
      </c>
    </row>
    <row r="13" spans="1:28" x14ac:dyDescent="0.25">
      <c r="A13" t="s">
        <v>140</v>
      </c>
      <c r="B13">
        <v>3.4894700000000001E-2</v>
      </c>
      <c r="C13" t="s">
        <v>133</v>
      </c>
      <c r="D13" t="s">
        <v>134</v>
      </c>
      <c r="F13" t="s">
        <v>140</v>
      </c>
      <c r="G13">
        <v>2.5700000000000001E-2</v>
      </c>
      <c r="H13" t="s">
        <v>133</v>
      </c>
      <c r="I13" t="s">
        <v>134</v>
      </c>
      <c r="K13" t="s">
        <v>140</v>
      </c>
      <c r="L13">
        <v>1.9724100000000001E-2</v>
      </c>
      <c r="M13" t="s">
        <v>172</v>
      </c>
      <c r="N13" t="s">
        <v>134</v>
      </c>
      <c r="P13" t="str">
        <f t="shared" si="0"/>
        <v>Africa_Northern</v>
      </c>
      <c r="Q13">
        <f t="shared" si="1"/>
        <v>-1.0529400000000001E-2</v>
      </c>
      <c r="R13" t="str">
        <f t="shared" si="2"/>
        <v>1975$/kg</v>
      </c>
      <c r="S13">
        <f t="shared" si="3"/>
        <v>-61.937647058823536</v>
      </c>
      <c r="T13" s="2">
        <f t="shared" si="4"/>
        <v>-158.19472022955526</v>
      </c>
      <c r="V13" t="s">
        <v>148</v>
      </c>
      <c r="W13">
        <v>4.6048600000000002E-2</v>
      </c>
      <c r="X13" t="s">
        <v>7</v>
      </c>
      <c r="Y13" t="s">
        <v>134</v>
      </c>
    </row>
    <row r="14" spans="1:28" x14ac:dyDescent="0.25">
      <c r="A14" t="s">
        <v>140</v>
      </c>
      <c r="B14">
        <v>4.79722E-2</v>
      </c>
      <c r="C14" t="s">
        <v>135</v>
      </c>
      <c r="D14" t="s">
        <v>134</v>
      </c>
      <c r="F14" t="s">
        <v>140</v>
      </c>
      <c r="G14">
        <v>2.4799999999999999E-2</v>
      </c>
      <c r="H14" t="s">
        <v>135</v>
      </c>
      <c r="I14" t="s">
        <v>134</v>
      </c>
      <c r="K14" t="s">
        <v>140</v>
      </c>
      <c r="L14">
        <v>2.6516399999999999E-2</v>
      </c>
      <c r="M14" t="s">
        <v>173</v>
      </c>
      <c r="N14" t="s">
        <v>134</v>
      </c>
      <c r="P14" t="str">
        <f t="shared" si="0"/>
        <v>Africa_Northern</v>
      </c>
      <c r="Q14">
        <f t="shared" si="1"/>
        <v>-3.3441999999999986E-3</v>
      </c>
      <c r="R14" t="str">
        <f t="shared" si="2"/>
        <v>1975$/kg</v>
      </c>
      <c r="S14">
        <f t="shared" si="3"/>
        <v>-19.671764705882342</v>
      </c>
      <c r="T14" s="2">
        <f t="shared" si="4"/>
        <v>-115.92883787661405</v>
      </c>
      <c r="V14" t="s">
        <v>169</v>
      </c>
      <c r="W14">
        <v>2.8603699999999999E-2</v>
      </c>
      <c r="X14" t="s">
        <v>7</v>
      </c>
      <c r="Y14" t="s">
        <v>134</v>
      </c>
    </row>
    <row r="15" spans="1:28" x14ac:dyDescent="0.25">
      <c r="A15" t="s">
        <v>140</v>
      </c>
      <c r="B15">
        <v>3.6664799999999997E-2</v>
      </c>
      <c r="C15" t="s">
        <v>136</v>
      </c>
      <c r="D15" t="s">
        <v>134</v>
      </c>
      <c r="F15" t="s">
        <v>140</v>
      </c>
      <c r="G15">
        <v>2.4199999999999999E-2</v>
      </c>
      <c r="H15" t="s">
        <v>136</v>
      </c>
      <c r="I15" t="s">
        <v>134</v>
      </c>
      <c r="K15" t="s">
        <v>140</v>
      </c>
      <c r="L15">
        <v>2.5692400000000001E-2</v>
      </c>
      <c r="M15" t="s">
        <v>174</v>
      </c>
      <c r="N15" t="s">
        <v>134</v>
      </c>
      <c r="P15" t="str">
        <f t="shared" si="0"/>
        <v>Africa_Northern</v>
      </c>
      <c r="Q15">
        <f t="shared" si="1"/>
        <v>-1.3227600000000003E-2</v>
      </c>
      <c r="R15" t="str">
        <f t="shared" si="2"/>
        <v>1975$/kg</v>
      </c>
      <c r="S15">
        <f t="shared" si="3"/>
        <v>-77.809411764705885</v>
      </c>
      <c r="T15" s="2">
        <f t="shared" si="4"/>
        <v>-174.06648493543759</v>
      </c>
      <c r="V15" t="s">
        <v>149</v>
      </c>
      <c r="W15">
        <v>5.5801200000000002E-2</v>
      </c>
      <c r="X15" t="s">
        <v>7</v>
      </c>
      <c r="Y15" t="s">
        <v>134</v>
      </c>
    </row>
    <row r="16" spans="1:28" x14ac:dyDescent="0.25">
      <c r="A16" t="s">
        <v>140</v>
      </c>
      <c r="B16">
        <v>7.7703499999999995E-2</v>
      </c>
      <c r="C16" t="s">
        <v>137</v>
      </c>
      <c r="D16" t="s">
        <v>134</v>
      </c>
      <c r="F16" t="s">
        <v>140</v>
      </c>
      <c r="G16">
        <v>2.52E-2</v>
      </c>
      <c r="H16" t="s">
        <v>137</v>
      </c>
      <c r="I16" t="s">
        <v>134</v>
      </c>
      <c r="K16" t="s">
        <v>140</v>
      </c>
      <c r="L16">
        <v>4.4207099999999999E-2</v>
      </c>
      <c r="M16" t="s">
        <v>175</v>
      </c>
      <c r="N16" t="s">
        <v>134</v>
      </c>
      <c r="P16" t="str">
        <f t="shared" si="0"/>
        <v>Africa_Northern</v>
      </c>
      <c r="Q16">
        <f t="shared" si="1"/>
        <v>8.2963999999999954E-3</v>
      </c>
      <c r="R16" t="str">
        <f t="shared" si="2"/>
        <v>1975$/kg</v>
      </c>
      <c r="S16">
        <f t="shared" si="3"/>
        <v>48.802352941176444</v>
      </c>
      <c r="T16" s="2">
        <f t="shared" si="4"/>
        <v>-47.454720229555271</v>
      </c>
      <c r="V16" t="s">
        <v>150</v>
      </c>
      <c r="W16">
        <v>4.74375E-2</v>
      </c>
      <c r="X16" t="s">
        <v>7</v>
      </c>
      <c r="Y16" t="s">
        <v>134</v>
      </c>
    </row>
    <row r="17" spans="1:25" x14ac:dyDescent="0.25">
      <c r="A17" t="s">
        <v>140</v>
      </c>
      <c r="B17">
        <v>3.3531699999999998E-2</v>
      </c>
      <c r="C17" t="s">
        <v>138</v>
      </c>
      <c r="D17" t="s">
        <v>134</v>
      </c>
      <c r="F17" t="s">
        <v>140</v>
      </c>
      <c r="G17">
        <v>2.5100000000000001E-2</v>
      </c>
      <c r="H17" t="s">
        <v>138</v>
      </c>
      <c r="I17" t="s">
        <v>134</v>
      </c>
      <c r="K17" t="s">
        <v>140</v>
      </c>
      <c r="L17">
        <v>2.1942799999999998E-2</v>
      </c>
      <c r="M17" t="s">
        <v>176</v>
      </c>
      <c r="N17" t="s">
        <v>134</v>
      </c>
      <c r="P17" t="str">
        <f t="shared" si="0"/>
        <v>Africa_Northern</v>
      </c>
      <c r="Q17">
        <f t="shared" si="1"/>
        <v>-1.3511100000000002E-2</v>
      </c>
      <c r="R17" t="str">
        <f t="shared" si="2"/>
        <v>1975$/kg</v>
      </c>
      <c r="S17">
        <f t="shared" si="3"/>
        <v>-79.477058823529418</v>
      </c>
      <c r="T17" s="2">
        <f t="shared" si="4"/>
        <v>-175.73413199426113</v>
      </c>
      <c r="V17" t="s">
        <v>151</v>
      </c>
      <c r="W17">
        <v>5.8991500000000002E-2</v>
      </c>
      <c r="X17" t="s">
        <v>7</v>
      </c>
      <c r="Y17" t="s">
        <v>134</v>
      </c>
    </row>
    <row r="18" spans="1:25" x14ac:dyDescent="0.25">
      <c r="A18" t="s">
        <v>141</v>
      </c>
      <c r="B18">
        <v>7.3459800000000006E-2</v>
      </c>
      <c r="C18" t="s">
        <v>133</v>
      </c>
      <c r="D18" t="s">
        <v>134</v>
      </c>
      <c r="F18" t="s">
        <v>141</v>
      </c>
      <c r="G18">
        <v>2.5700000000000001E-2</v>
      </c>
      <c r="H18" t="s">
        <v>133</v>
      </c>
      <c r="I18" t="s">
        <v>134</v>
      </c>
      <c r="K18" t="s">
        <v>141</v>
      </c>
      <c r="L18">
        <v>3.7402400000000002E-2</v>
      </c>
      <c r="M18" t="s">
        <v>172</v>
      </c>
      <c r="N18" t="s">
        <v>134</v>
      </c>
      <c r="P18" t="str">
        <f t="shared" si="0"/>
        <v>Africa_Southern</v>
      </c>
      <c r="Q18">
        <f t="shared" si="1"/>
        <v>1.0357400000000003E-2</v>
      </c>
      <c r="R18" t="str">
        <f t="shared" si="2"/>
        <v>1975$/kg</v>
      </c>
      <c r="S18">
        <f t="shared" si="3"/>
        <v>60.925882352941194</v>
      </c>
      <c r="T18" s="2">
        <f t="shared" si="4"/>
        <v>-35.331190817790521</v>
      </c>
      <c r="V18" t="s">
        <v>152</v>
      </c>
      <c r="W18">
        <v>5.6938099999999998E-2</v>
      </c>
      <c r="X18" t="s">
        <v>7</v>
      </c>
      <c r="Y18" t="s">
        <v>134</v>
      </c>
    </row>
    <row r="19" spans="1:25" x14ac:dyDescent="0.25">
      <c r="A19" t="s">
        <v>141</v>
      </c>
      <c r="B19">
        <v>8.9409500000000003E-2</v>
      </c>
      <c r="C19" t="s">
        <v>135</v>
      </c>
      <c r="D19" t="s">
        <v>134</v>
      </c>
      <c r="F19" t="s">
        <v>141</v>
      </c>
      <c r="G19">
        <v>2.4799999999999999E-2</v>
      </c>
      <c r="H19" t="s">
        <v>135</v>
      </c>
      <c r="I19" t="s">
        <v>134</v>
      </c>
      <c r="K19" t="s">
        <v>141</v>
      </c>
      <c r="L19">
        <v>4.6199700000000003E-2</v>
      </c>
      <c r="M19" t="s">
        <v>173</v>
      </c>
      <c r="N19" t="s">
        <v>134</v>
      </c>
      <c r="P19" t="str">
        <f t="shared" si="0"/>
        <v>Africa_Southern</v>
      </c>
      <c r="Q19">
        <f t="shared" si="1"/>
        <v>1.8409799999999997E-2</v>
      </c>
      <c r="R19" t="str">
        <f t="shared" si="2"/>
        <v>1975$/kg</v>
      </c>
      <c r="S19">
        <f t="shared" si="3"/>
        <v>108.29294117647056</v>
      </c>
      <c r="T19" s="2">
        <f t="shared" si="4"/>
        <v>12.035868005738848</v>
      </c>
      <c r="V19" t="s">
        <v>153</v>
      </c>
      <c r="W19">
        <v>8.4663599999999992E-3</v>
      </c>
      <c r="X19" t="s">
        <v>7</v>
      </c>
      <c r="Y19" t="s">
        <v>134</v>
      </c>
    </row>
    <row r="20" spans="1:25" x14ac:dyDescent="0.25">
      <c r="A20" t="s">
        <v>141</v>
      </c>
      <c r="B20">
        <v>7.8458E-2</v>
      </c>
      <c r="C20" t="s">
        <v>136</v>
      </c>
      <c r="D20" t="s">
        <v>134</v>
      </c>
      <c r="F20" t="s">
        <v>141</v>
      </c>
      <c r="G20">
        <v>2.4199999999999999E-2</v>
      </c>
      <c r="H20" t="s">
        <v>136</v>
      </c>
      <c r="I20" t="s">
        <v>134</v>
      </c>
      <c r="K20" t="s">
        <v>141</v>
      </c>
      <c r="L20">
        <v>4.60297E-2</v>
      </c>
      <c r="M20" t="s">
        <v>174</v>
      </c>
      <c r="N20" t="s">
        <v>134</v>
      </c>
      <c r="P20" t="str">
        <f t="shared" si="0"/>
        <v>Africa_Southern</v>
      </c>
      <c r="Q20">
        <f t="shared" si="1"/>
        <v>8.2283000000000009E-3</v>
      </c>
      <c r="R20" t="str">
        <f t="shared" si="2"/>
        <v>1975$/kg</v>
      </c>
      <c r="S20">
        <f t="shared" si="3"/>
        <v>48.40176470588235</v>
      </c>
      <c r="T20" s="2">
        <f t="shared" si="4"/>
        <v>-47.855308464849365</v>
      </c>
      <c r="V20" t="s">
        <v>154</v>
      </c>
      <c r="W20">
        <v>8.5561799999999993E-2</v>
      </c>
      <c r="X20" t="s">
        <v>7</v>
      </c>
      <c r="Y20" t="s">
        <v>134</v>
      </c>
    </row>
    <row r="21" spans="1:25" x14ac:dyDescent="0.25">
      <c r="A21" t="s">
        <v>141</v>
      </c>
      <c r="B21">
        <v>8.5566799999999998E-2</v>
      </c>
      <c r="C21" t="s">
        <v>137</v>
      </c>
      <c r="D21" t="s">
        <v>134</v>
      </c>
      <c r="F21" t="s">
        <v>141</v>
      </c>
      <c r="G21">
        <v>2.52E-2</v>
      </c>
      <c r="H21" t="s">
        <v>137</v>
      </c>
      <c r="I21" t="s">
        <v>134</v>
      </c>
      <c r="K21" t="s">
        <v>141</v>
      </c>
      <c r="L21">
        <v>4.7888399999999998E-2</v>
      </c>
      <c r="M21" t="s">
        <v>175</v>
      </c>
      <c r="N21" t="s">
        <v>134</v>
      </c>
      <c r="P21" t="str">
        <f t="shared" si="0"/>
        <v>Africa_Southern</v>
      </c>
      <c r="Q21">
        <f t="shared" si="1"/>
        <v>1.2478400000000001E-2</v>
      </c>
      <c r="R21" t="str">
        <f t="shared" si="2"/>
        <v>1975$/kg</v>
      </c>
      <c r="S21">
        <f t="shared" si="3"/>
        <v>73.402352941176474</v>
      </c>
      <c r="T21" s="2">
        <f t="shared" si="4"/>
        <v>-22.854720229555241</v>
      </c>
      <c r="V21" t="s">
        <v>155</v>
      </c>
      <c r="W21">
        <v>6.7619600000000002E-2</v>
      </c>
      <c r="X21" t="s">
        <v>7</v>
      </c>
      <c r="Y21" t="s">
        <v>134</v>
      </c>
    </row>
    <row r="22" spans="1:25" x14ac:dyDescent="0.25">
      <c r="A22" t="s">
        <v>141</v>
      </c>
      <c r="B22">
        <v>7.7457200000000004E-2</v>
      </c>
      <c r="C22" t="s">
        <v>138</v>
      </c>
      <c r="D22" t="s">
        <v>134</v>
      </c>
      <c r="F22" t="s">
        <v>141</v>
      </c>
      <c r="G22">
        <v>2.5100000000000001E-2</v>
      </c>
      <c r="H22" t="s">
        <v>138</v>
      </c>
      <c r="I22" t="s">
        <v>134</v>
      </c>
      <c r="K22" t="s">
        <v>141</v>
      </c>
      <c r="L22">
        <v>4.2588399999999998E-2</v>
      </c>
      <c r="M22" t="s">
        <v>176</v>
      </c>
      <c r="N22" t="s">
        <v>134</v>
      </c>
      <c r="P22" t="str">
        <f t="shared" si="0"/>
        <v>Africa_Southern</v>
      </c>
      <c r="Q22">
        <f t="shared" si="1"/>
        <v>9.768800000000008E-3</v>
      </c>
      <c r="R22" t="str">
        <f t="shared" si="2"/>
        <v>1975$/kg</v>
      </c>
      <c r="S22">
        <f t="shared" si="3"/>
        <v>57.463529411764746</v>
      </c>
      <c r="T22" s="2">
        <f t="shared" si="4"/>
        <v>-38.793543758966969</v>
      </c>
      <c r="V22" t="s">
        <v>156</v>
      </c>
      <c r="W22">
        <v>-9.6387699999999996E-3</v>
      </c>
      <c r="X22" t="s">
        <v>7</v>
      </c>
      <c r="Y22" t="s">
        <v>134</v>
      </c>
    </row>
    <row r="23" spans="1:25" x14ac:dyDescent="0.25">
      <c r="A23" t="s">
        <v>142</v>
      </c>
      <c r="B23">
        <v>9.7386600000000004E-2</v>
      </c>
      <c r="C23" t="s">
        <v>133</v>
      </c>
      <c r="D23" t="s">
        <v>134</v>
      </c>
      <c r="F23" t="s">
        <v>142</v>
      </c>
      <c r="G23">
        <v>2.5700000000000001E-2</v>
      </c>
      <c r="H23" t="s">
        <v>133</v>
      </c>
      <c r="I23" t="s">
        <v>134</v>
      </c>
      <c r="K23" t="s">
        <v>142</v>
      </c>
      <c r="L23">
        <v>4.8370499999999997E-2</v>
      </c>
      <c r="M23" t="s">
        <v>172</v>
      </c>
      <c r="N23" t="s">
        <v>134</v>
      </c>
      <c r="P23" t="str">
        <f t="shared" si="0"/>
        <v>Africa_Western</v>
      </c>
      <c r="Q23">
        <f t="shared" si="1"/>
        <v>2.3316100000000006E-2</v>
      </c>
      <c r="R23" t="str">
        <f t="shared" si="2"/>
        <v>1975$/kg</v>
      </c>
      <c r="S23">
        <f t="shared" si="3"/>
        <v>137.15352941176474</v>
      </c>
      <c r="T23" s="2">
        <f t="shared" si="4"/>
        <v>40.896456241033022</v>
      </c>
      <c r="V23" t="s">
        <v>157</v>
      </c>
      <c r="W23">
        <v>3.1295299999999998E-2</v>
      </c>
      <c r="X23" t="s">
        <v>7</v>
      </c>
      <c r="Y23" t="s">
        <v>134</v>
      </c>
    </row>
    <row r="24" spans="1:25" x14ac:dyDescent="0.25">
      <c r="A24" t="s">
        <v>142</v>
      </c>
      <c r="B24">
        <v>0.11702799999999999</v>
      </c>
      <c r="C24" t="s">
        <v>135</v>
      </c>
      <c r="D24" t="s">
        <v>134</v>
      </c>
      <c r="F24" t="s">
        <v>142</v>
      </c>
      <c r="G24">
        <v>2.4799999999999999E-2</v>
      </c>
      <c r="H24" t="s">
        <v>135</v>
      </c>
      <c r="I24" t="s">
        <v>134</v>
      </c>
      <c r="K24" t="s">
        <v>142</v>
      </c>
      <c r="L24">
        <v>5.9318700000000002E-2</v>
      </c>
      <c r="M24" t="s">
        <v>173</v>
      </c>
      <c r="N24" t="s">
        <v>134</v>
      </c>
      <c r="P24" t="str">
        <f t="shared" si="0"/>
        <v>Africa_Western</v>
      </c>
      <c r="Q24">
        <f t="shared" si="1"/>
        <v>3.2909299999999989E-2</v>
      </c>
      <c r="R24" t="str">
        <f t="shared" si="2"/>
        <v>1975$/kg</v>
      </c>
      <c r="S24">
        <f t="shared" si="3"/>
        <v>193.58411764705875</v>
      </c>
      <c r="T24" s="2">
        <f t="shared" si="4"/>
        <v>97.327044476327032</v>
      </c>
      <c r="V24" t="s">
        <v>158</v>
      </c>
      <c r="W24">
        <v>3.6767800000000003E-2</v>
      </c>
      <c r="X24" t="s">
        <v>7</v>
      </c>
      <c r="Y24" t="s">
        <v>134</v>
      </c>
    </row>
    <row r="25" spans="1:25" x14ac:dyDescent="0.25">
      <c r="A25" t="s">
        <v>142</v>
      </c>
      <c r="B25">
        <v>9.7848599999999994E-2</v>
      </c>
      <c r="C25" t="s">
        <v>136</v>
      </c>
      <c r="D25" t="s">
        <v>134</v>
      </c>
      <c r="F25" t="s">
        <v>142</v>
      </c>
      <c r="G25">
        <v>2.4199999999999999E-2</v>
      </c>
      <c r="H25" t="s">
        <v>136</v>
      </c>
      <c r="I25" t="s">
        <v>134</v>
      </c>
      <c r="K25" t="s">
        <v>142</v>
      </c>
      <c r="L25">
        <v>5.5465500000000001E-2</v>
      </c>
      <c r="M25" t="s">
        <v>174</v>
      </c>
      <c r="N25" t="s">
        <v>134</v>
      </c>
      <c r="P25" t="str">
        <f t="shared" si="0"/>
        <v>Africa_Western</v>
      </c>
      <c r="Q25">
        <f t="shared" si="1"/>
        <v>1.8183099999999994E-2</v>
      </c>
      <c r="R25" t="str">
        <f t="shared" si="2"/>
        <v>1975$/kg</v>
      </c>
      <c r="S25">
        <f t="shared" si="3"/>
        <v>106.95941176470585</v>
      </c>
      <c r="T25" s="2">
        <f t="shared" si="4"/>
        <v>10.702338593974133</v>
      </c>
      <c r="V25" t="s">
        <v>159</v>
      </c>
      <c r="W25">
        <v>2.1637900000000002E-2</v>
      </c>
      <c r="X25" t="s">
        <v>7</v>
      </c>
      <c r="Y25" t="s">
        <v>134</v>
      </c>
    </row>
    <row r="26" spans="1:25" x14ac:dyDescent="0.25">
      <c r="A26" t="s">
        <v>142</v>
      </c>
      <c r="B26">
        <v>0.113263</v>
      </c>
      <c r="C26" t="s">
        <v>137</v>
      </c>
      <c r="D26" t="s">
        <v>134</v>
      </c>
      <c r="F26" t="s">
        <v>142</v>
      </c>
      <c r="G26">
        <v>2.52E-2</v>
      </c>
      <c r="H26" t="s">
        <v>137</v>
      </c>
      <c r="I26" t="s">
        <v>134</v>
      </c>
      <c r="K26" t="s">
        <v>142</v>
      </c>
      <c r="L26">
        <v>6.0854699999999998E-2</v>
      </c>
      <c r="M26" t="s">
        <v>175</v>
      </c>
      <c r="N26" t="s">
        <v>134</v>
      </c>
      <c r="P26" t="str">
        <f t="shared" si="0"/>
        <v>Africa_Western</v>
      </c>
      <c r="Q26">
        <f t="shared" si="1"/>
        <v>2.7208300000000005E-2</v>
      </c>
      <c r="R26" t="str">
        <f t="shared" si="2"/>
        <v>1975$/kg</v>
      </c>
      <c r="S26">
        <f t="shared" si="3"/>
        <v>160.04882352941178</v>
      </c>
      <c r="T26" s="2">
        <f t="shared" si="4"/>
        <v>63.791750358680062</v>
      </c>
      <c r="V26" t="s">
        <v>160</v>
      </c>
      <c r="W26">
        <v>4.6567999999999998E-2</v>
      </c>
      <c r="X26" t="s">
        <v>7</v>
      </c>
      <c r="Y26" t="s">
        <v>134</v>
      </c>
    </row>
    <row r="27" spans="1:25" x14ac:dyDescent="0.25">
      <c r="A27" t="s">
        <v>142</v>
      </c>
      <c r="B27">
        <v>9.9616499999999997E-2</v>
      </c>
      <c r="C27" t="s">
        <v>138</v>
      </c>
      <c r="D27" t="s">
        <v>134</v>
      </c>
      <c r="F27" t="s">
        <v>142</v>
      </c>
      <c r="G27">
        <v>2.5100000000000001E-2</v>
      </c>
      <c r="H27" t="s">
        <v>138</v>
      </c>
      <c r="I27" t="s">
        <v>134</v>
      </c>
      <c r="K27" t="s">
        <v>142</v>
      </c>
      <c r="L27">
        <v>5.3003500000000002E-2</v>
      </c>
      <c r="M27" t="s">
        <v>176</v>
      </c>
      <c r="N27" t="s">
        <v>134</v>
      </c>
      <c r="P27" t="str">
        <f t="shared" si="0"/>
        <v>Africa_Western</v>
      </c>
      <c r="Q27">
        <f t="shared" si="1"/>
        <v>2.1512999999999997E-2</v>
      </c>
      <c r="R27" t="str">
        <f t="shared" si="2"/>
        <v>1975$/kg</v>
      </c>
      <c r="S27">
        <f t="shared" si="3"/>
        <v>126.54705882352937</v>
      </c>
      <c r="T27" s="2">
        <f t="shared" si="4"/>
        <v>30.289985652797654</v>
      </c>
      <c r="V27" t="s">
        <v>161</v>
      </c>
      <c r="W27">
        <v>3.1566400000000001E-2</v>
      </c>
      <c r="X27" t="s">
        <v>7</v>
      </c>
      <c r="Y27" t="s">
        <v>134</v>
      </c>
    </row>
    <row r="28" spans="1:25" x14ac:dyDescent="0.25">
      <c r="A28" t="s">
        <v>143</v>
      </c>
      <c r="B28">
        <v>4.6835000000000002E-2</v>
      </c>
      <c r="C28" t="s">
        <v>133</v>
      </c>
      <c r="D28" t="s">
        <v>134</v>
      </c>
      <c r="F28" t="s">
        <v>143</v>
      </c>
      <c r="G28">
        <v>2.5700000000000001E-2</v>
      </c>
      <c r="H28" t="s">
        <v>133</v>
      </c>
      <c r="I28" t="s">
        <v>134</v>
      </c>
      <c r="K28" t="s">
        <v>143</v>
      </c>
      <c r="L28">
        <v>2.5197600000000001E-2</v>
      </c>
      <c r="M28" t="s">
        <v>172</v>
      </c>
      <c r="N28" t="s">
        <v>134</v>
      </c>
      <c r="P28" t="str">
        <f t="shared" si="0"/>
        <v>Australia_NZ</v>
      </c>
      <c r="Q28">
        <f t="shared" si="1"/>
        <v>-4.0625999999999995E-3</v>
      </c>
      <c r="R28" t="str">
        <f t="shared" si="2"/>
        <v>1975$/kg</v>
      </c>
      <c r="S28">
        <f t="shared" si="3"/>
        <v>-23.897647058823523</v>
      </c>
      <c r="T28" s="2">
        <f t="shared" si="4"/>
        <v>-120.15472022955524</v>
      </c>
      <c r="V28" t="s">
        <v>162</v>
      </c>
      <c r="W28">
        <v>4.45616E-2</v>
      </c>
      <c r="X28" t="s">
        <v>7</v>
      </c>
      <c r="Y28" t="s">
        <v>134</v>
      </c>
    </row>
    <row r="29" spans="1:25" x14ac:dyDescent="0.25">
      <c r="A29" t="s">
        <v>143</v>
      </c>
      <c r="B29">
        <v>5.9737600000000002E-2</v>
      </c>
      <c r="C29" t="s">
        <v>135</v>
      </c>
      <c r="D29" t="s">
        <v>134</v>
      </c>
      <c r="F29" t="s">
        <v>143</v>
      </c>
      <c r="G29">
        <v>2.4799999999999999E-2</v>
      </c>
      <c r="H29" t="s">
        <v>135</v>
      </c>
      <c r="I29" t="s">
        <v>134</v>
      </c>
      <c r="K29" t="s">
        <v>143</v>
      </c>
      <c r="L29">
        <v>3.21052E-2</v>
      </c>
      <c r="M29" t="s">
        <v>173</v>
      </c>
      <c r="N29" t="s">
        <v>134</v>
      </c>
      <c r="P29" t="str">
        <f t="shared" si="0"/>
        <v>Australia_NZ</v>
      </c>
      <c r="Q29">
        <f t="shared" si="1"/>
        <v>2.8323999999999988E-3</v>
      </c>
      <c r="R29" t="str">
        <f t="shared" si="2"/>
        <v>1975$/kg</v>
      </c>
      <c r="S29">
        <f t="shared" si="3"/>
        <v>16.661176470588227</v>
      </c>
      <c r="T29" s="2">
        <f t="shared" si="4"/>
        <v>-79.595896700143484</v>
      </c>
      <c r="V29" t="s">
        <v>163</v>
      </c>
      <c r="W29">
        <v>4.8826700000000001E-2</v>
      </c>
      <c r="X29" t="s">
        <v>7</v>
      </c>
      <c r="Y29" t="s">
        <v>134</v>
      </c>
    </row>
    <row r="30" spans="1:25" x14ac:dyDescent="0.25">
      <c r="A30" t="s">
        <v>143</v>
      </c>
      <c r="B30">
        <v>5.1494600000000001E-2</v>
      </c>
      <c r="C30" t="s">
        <v>136</v>
      </c>
      <c r="D30" t="s">
        <v>134</v>
      </c>
      <c r="F30" t="s">
        <v>143</v>
      </c>
      <c r="G30">
        <v>2.4199999999999999E-2</v>
      </c>
      <c r="H30" t="s">
        <v>136</v>
      </c>
      <c r="I30" t="s">
        <v>134</v>
      </c>
      <c r="K30" t="s">
        <v>143</v>
      </c>
      <c r="L30">
        <v>3.2908800000000002E-2</v>
      </c>
      <c r="M30" t="s">
        <v>174</v>
      </c>
      <c r="N30" t="s">
        <v>134</v>
      </c>
      <c r="P30" t="str">
        <f t="shared" si="0"/>
        <v>Australia_NZ</v>
      </c>
      <c r="Q30">
        <f t="shared" si="1"/>
        <v>-5.6141999999999997E-3</v>
      </c>
      <c r="R30" t="str">
        <f t="shared" si="2"/>
        <v>1975$/kg</v>
      </c>
      <c r="S30">
        <f t="shared" si="3"/>
        <v>-33.024705882352933</v>
      </c>
      <c r="T30" s="2">
        <f t="shared" si="4"/>
        <v>-129.28177905308465</v>
      </c>
      <c r="V30" t="s">
        <v>164</v>
      </c>
      <c r="W30">
        <v>7.1101399999999995E-2</v>
      </c>
      <c r="X30" t="s">
        <v>7</v>
      </c>
      <c r="Y30" t="s">
        <v>134</v>
      </c>
    </row>
    <row r="31" spans="1:25" x14ac:dyDescent="0.25">
      <c r="A31" t="s">
        <v>143</v>
      </c>
      <c r="B31">
        <v>6.5198000000000006E-2</v>
      </c>
      <c r="C31" t="s">
        <v>137</v>
      </c>
      <c r="D31" t="s">
        <v>134</v>
      </c>
      <c r="F31" t="s">
        <v>143</v>
      </c>
      <c r="G31">
        <v>2.52E-2</v>
      </c>
      <c r="H31" t="s">
        <v>137</v>
      </c>
      <c r="I31" t="s">
        <v>134</v>
      </c>
      <c r="K31" t="s">
        <v>143</v>
      </c>
      <c r="L31">
        <v>3.8352499999999998E-2</v>
      </c>
      <c r="M31" t="s">
        <v>175</v>
      </c>
      <c r="N31" t="s">
        <v>134</v>
      </c>
      <c r="P31" t="str">
        <f t="shared" si="0"/>
        <v>Australia_NZ</v>
      </c>
      <c r="Q31">
        <f t="shared" si="1"/>
        <v>1.6455000000000081E-3</v>
      </c>
      <c r="R31" t="str">
        <f t="shared" si="2"/>
        <v>1975$/kg</v>
      </c>
      <c r="S31">
        <f t="shared" si="3"/>
        <v>9.6794117647059288</v>
      </c>
      <c r="T31" s="2">
        <f t="shared" si="4"/>
        <v>-86.577661406025783</v>
      </c>
      <c r="V31" t="s">
        <v>165</v>
      </c>
      <c r="W31">
        <v>-8.67683E-3</v>
      </c>
      <c r="X31" t="s">
        <v>7</v>
      </c>
      <c r="Y31" t="s">
        <v>134</v>
      </c>
    </row>
    <row r="32" spans="1:25" x14ac:dyDescent="0.25">
      <c r="A32" t="s">
        <v>143</v>
      </c>
      <c r="B32">
        <v>5.2032200000000001E-2</v>
      </c>
      <c r="C32" t="s">
        <v>138</v>
      </c>
      <c r="D32" t="s">
        <v>134</v>
      </c>
      <c r="F32" t="s">
        <v>143</v>
      </c>
      <c r="G32">
        <v>2.5100000000000001E-2</v>
      </c>
      <c r="H32" t="s">
        <v>138</v>
      </c>
      <c r="I32" t="s">
        <v>134</v>
      </c>
      <c r="K32" t="s">
        <v>143</v>
      </c>
      <c r="L32">
        <v>3.06383E-2</v>
      </c>
      <c r="M32" t="s">
        <v>176</v>
      </c>
      <c r="N32" t="s">
        <v>134</v>
      </c>
      <c r="P32" t="str">
        <f t="shared" si="0"/>
        <v>Australia_NZ</v>
      </c>
      <c r="Q32">
        <f t="shared" si="1"/>
        <v>-3.7061000000000004E-3</v>
      </c>
      <c r="R32" t="str">
        <f t="shared" si="2"/>
        <v>1975$/kg</v>
      </c>
      <c r="S32">
        <f t="shared" si="3"/>
        <v>-21.800588235294118</v>
      </c>
      <c r="T32" s="2">
        <f t="shared" si="4"/>
        <v>-118.05766140602583</v>
      </c>
      <c r="V32" t="s">
        <v>166</v>
      </c>
      <c r="W32">
        <v>6.8860199999999996E-2</v>
      </c>
      <c r="X32" t="s">
        <v>7</v>
      </c>
      <c r="Y32" t="s">
        <v>134</v>
      </c>
    </row>
    <row r="33" spans="1:25" x14ac:dyDescent="0.25">
      <c r="A33" t="s">
        <v>144</v>
      </c>
      <c r="B33">
        <v>3.3459099999999999E-2</v>
      </c>
      <c r="C33" t="s">
        <v>133</v>
      </c>
      <c r="D33" t="s">
        <v>134</v>
      </c>
      <c r="F33" t="s">
        <v>144</v>
      </c>
      <c r="G33">
        <v>2.5700000000000001E-2</v>
      </c>
      <c r="H33" t="s">
        <v>133</v>
      </c>
      <c r="I33" t="s">
        <v>134</v>
      </c>
      <c r="K33" t="s">
        <v>144</v>
      </c>
      <c r="L33">
        <v>1.9066099999999999E-2</v>
      </c>
      <c r="M33" t="s">
        <v>172</v>
      </c>
      <c r="N33" t="s">
        <v>134</v>
      </c>
      <c r="P33" t="str">
        <f t="shared" si="0"/>
        <v>Brazil</v>
      </c>
      <c r="Q33">
        <f t="shared" si="1"/>
        <v>-1.1307000000000001E-2</v>
      </c>
      <c r="R33" t="str">
        <f t="shared" si="2"/>
        <v>1975$/kg</v>
      </c>
      <c r="S33">
        <f t="shared" si="3"/>
        <v>-66.511764705882356</v>
      </c>
      <c r="T33" s="2">
        <f t="shared" si="4"/>
        <v>-162.76883787661407</v>
      </c>
      <c r="V33" t="s">
        <v>167</v>
      </c>
      <c r="W33">
        <v>-1.02028E-2</v>
      </c>
      <c r="X33" t="s">
        <v>7</v>
      </c>
      <c r="Y33" t="s">
        <v>134</v>
      </c>
    </row>
    <row r="34" spans="1:25" x14ac:dyDescent="0.25">
      <c r="A34" t="s">
        <v>144</v>
      </c>
      <c r="B34">
        <v>5.2752599999999997E-2</v>
      </c>
      <c r="C34" t="s">
        <v>135</v>
      </c>
      <c r="D34" t="s">
        <v>134</v>
      </c>
      <c r="F34" t="s">
        <v>144</v>
      </c>
      <c r="G34">
        <v>2.4799999999999999E-2</v>
      </c>
      <c r="H34" t="s">
        <v>135</v>
      </c>
      <c r="I34" t="s">
        <v>134</v>
      </c>
      <c r="K34" t="s">
        <v>144</v>
      </c>
      <c r="L34">
        <v>2.8787199999999999E-2</v>
      </c>
      <c r="M34" t="s">
        <v>173</v>
      </c>
      <c r="N34" t="s">
        <v>134</v>
      </c>
      <c r="P34" t="str">
        <f t="shared" si="0"/>
        <v>Brazil</v>
      </c>
      <c r="Q34">
        <f t="shared" si="1"/>
        <v>-8.3460000000000131E-4</v>
      </c>
      <c r="R34" t="str">
        <f t="shared" si="2"/>
        <v>1975$/kg</v>
      </c>
      <c r="S34">
        <f t="shared" si="3"/>
        <v>-4.9094117647058892</v>
      </c>
      <c r="T34" s="2">
        <f t="shared" si="4"/>
        <v>-101.16648493543761</v>
      </c>
      <c r="V34" t="s">
        <v>132</v>
      </c>
      <c r="W34">
        <v>5.1026799999999997E-2</v>
      </c>
      <c r="X34" t="s">
        <v>7</v>
      </c>
      <c r="Y34" t="s">
        <v>134</v>
      </c>
    </row>
    <row r="35" spans="1:25" x14ac:dyDescent="0.25">
      <c r="A35" t="s">
        <v>144</v>
      </c>
      <c r="B35">
        <v>5.4276999999999999E-2</v>
      </c>
      <c r="C35" t="s">
        <v>136</v>
      </c>
      <c r="D35" t="s">
        <v>134</v>
      </c>
      <c r="F35" t="s">
        <v>144</v>
      </c>
      <c r="G35">
        <v>2.4199999999999999E-2</v>
      </c>
      <c r="H35" t="s">
        <v>136</v>
      </c>
      <c r="I35" t="s">
        <v>134</v>
      </c>
      <c r="K35" t="s">
        <v>144</v>
      </c>
      <c r="L35">
        <v>3.4262800000000003E-2</v>
      </c>
      <c r="M35" t="s">
        <v>174</v>
      </c>
      <c r="N35" t="s">
        <v>134</v>
      </c>
      <c r="P35" t="str">
        <f t="shared" si="0"/>
        <v>Brazil</v>
      </c>
      <c r="Q35">
        <f t="shared" si="1"/>
        <v>-4.1858000000000034E-3</v>
      </c>
      <c r="R35" t="str">
        <f t="shared" si="2"/>
        <v>1975$/kg</v>
      </c>
      <c r="S35">
        <f t="shared" si="3"/>
        <v>-24.622352941176487</v>
      </c>
      <c r="T35" s="2">
        <f t="shared" si="4"/>
        <v>-120.8794261119082</v>
      </c>
    </row>
    <row r="36" spans="1:25" x14ac:dyDescent="0.25">
      <c r="A36" t="s">
        <v>144</v>
      </c>
      <c r="B36">
        <v>5.03223E-2</v>
      </c>
      <c r="C36" t="s">
        <v>137</v>
      </c>
      <c r="D36" t="s">
        <v>134</v>
      </c>
      <c r="F36" t="s">
        <v>144</v>
      </c>
      <c r="G36">
        <v>2.52E-2</v>
      </c>
      <c r="H36" t="s">
        <v>137</v>
      </c>
      <c r="I36" t="s">
        <v>134</v>
      </c>
      <c r="K36" t="s">
        <v>144</v>
      </c>
      <c r="L36">
        <v>3.1388199999999998E-2</v>
      </c>
      <c r="M36" t="s">
        <v>175</v>
      </c>
      <c r="N36" t="s">
        <v>134</v>
      </c>
      <c r="P36" t="str">
        <f t="shared" si="0"/>
        <v>Brazil</v>
      </c>
      <c r="Q36">
        <f t="shared" si="1"/>
        <v>-6.2658999999999979E-3</v>
      </c>
      <c r="R36" t="str">
        <f t="shared" si="2"/>
        <v>1975$/kg</v>
      </c>
      <c r="S36">
        <f t="shared" si="3"/>
        <v>-36.858235294117627</v>
      </c>
      <c r="T36" s="2">
        <f t="shared" si="4"/>
        <v>-133.11530846484933</v>
      </c>
    </row>
    <row r="37" spans="1:25" x14ac:dyDescent="0.25">
      <c r="A37" t="s">
        <v>144</v>
      </c>
      <c r="B37">
        <v>3.4748000000000001E-2</v>
      </c>
      <c r="C37" t="s">
        <v>138</v>
      </c>
      <c r="D37" t="s">
        <v>134</v>
      </c>
      <c r="F37" t="s">
        <v>144</v>
      </c>
      <c r="G37">
        <v>2.5100000000000001E-2</v>
      </c>
      <c r="H37" t="s">
        <v>138</v>
      </c>
      <c r="I37" t="s">
        <v>134</v>
      </c>
      <c r="K37" t="s">
        <v>144</v>
      </c>
      <c r="L37">
        <v>2.25145E-2</v>
      </c>
      <c r="M37" t="s">
        <v>176</v>
      </c>
      <c r="N37" t="s">
        <v>134</v>
      </c>
      <c r="P37" t="str">
        <f t="shared" si="0"/>
        <v>Brazil</v>
      </c>
      <c r="Q37">
        <f t="shared" si="1"/>
        <v>-1.2866499999999999E-2</v>
      </c>
      <c r="R37" t="str">
        <f t="shared" si="2"/>
        <v>1975$/kg</v>
      </c>
      <c r="S37">
        <f t="shared" si="3"/>
        <v>-75.685294117647047</v>
      </c>
      <c r="T37" s="2">
        <f t="shared" si="4"/>
        <v>-171.94236728837876</v>
      </c>
    </row>
    <row r="38" spans="1:25" x14ac:dyDescent="0.25">
      <c r="A38" t="s">
        <v>145</v>
      </c>
      <c r="B38">
        <v>6.1470200000000003E-2</v>
      </c>
      <c r="C38" t="s">
        <v>133</v>
      </c>
      <c r="D38" t="s">
        <v>134</v>
      </c>
      <c r="F38" t="s">
        <v>145</v>
      </c>
      <c r="G38">
        <v>2.5700000000000001E-2</v>
      </c>
      <c r="H38" t="s">
        <v>133</v>
      </c>
      <c r="I38" t="s">
        <v>134</v>
      </c>
      <c r="K38" t="s">
        <v>145</v>
      </c>
      <c r="L38">
        <v>3.1906400000000001E-2</v>
      </c>
      <c r="M38" t="s">
        <v>172</v>
      </c>
      <c r="N38" t="s">
        <v>134</v>
      </c>
      <c r="P38" t="str">
        <f t="shared" si="0"/>
        <v>Canada</v>
      </c>
      <c r="Q38">
        <f t="shared" si="1"/>
        <v>3.8638000000000006E-3</v>
      </c>
      <c r="R38" t="str">
        <f t="shared" si="2"/>
        <v>1975$/kg</v>
      </c>
      <c r="S38">
        <f t="shared" si="3"/>
        <v>22.728235294117649</v>
      </c>
      <c r="T38" s="2">
        <f t="shared" si="4"/>
        <v>-73.528837876614062</v>
      </c>
    </row>
    <row r="39" spans="1:25" x14ac:dyDescent="0.25">
      <c r="A39" t="s">
        <v>145</v>
      </c>
      <c r="B39">
        <v>7.4954099999999996E-2</v>
      </c>
      <c r="C39" t="s">
        <v>135</v>
      </c>
      <c r="D39" t="s">
        <v>134</v>
      </c>
      <c r="F39" t="s">
        <v>145</v>
      </c>
      <c r="G39">
        <v>2.4799999999999999E-2</v>
      </c>
      <c r="H39" t="s">
        <v>135</v>
      </c>
      <c r="I39" t="s">
        <v>134</v>
      </c>
      <c r="K39" t="s">
        <v>145</v>
      </c>
      <c r="L39">
        <v>3.9333199999999999E-2</v>
      </c>
      <c r="M39" t="s">
        <v>173</v>
      </c>
      <c r="N39" t="s">
        <v>134</v>
      </c>
      <c r="P39" t="str">
        <f t="shared" si="0"/>
        <v>Canada</v>
      </c>
      <c r="Q39">
        <f t="shared" si="1"/>
        <v>1.0820899999999994E-2</v>
      </c>
      <c r="R39" t="str">
        <f t="shared" si="2"/>
        <v>1975$/kg</v>
      </c>
      <c r="S39">
        <f t="shared" si="3"/>
        <v>63.652352941176439</v>
      </c>
      <c r="T39" s="2">
        <f t="shared" si="4"/>
        <v>-32.604720229555276</v>
      </c>
    </row>
    <row r="40" spans="1:25" x14ac:dyDescent="0.25">
      <c r="A40" t="s">
        <v>145</v>
      </c>
      <c r="B40">
        <v>8.1777100000000005E-2</v>
      </c>
      <c r="C40" t="s">
        <v>136</v>
      </c>
      <c r="D40" t="s">
        <v>134</v>
      </c>
      <c r="F40" t="s">
        <v>145</v>
      </c>
      <c r="G40">
        <v>2.4199999999999999E-2</v>
      </c>
      <c r="H40" t="s">
        <v>136</v>
      </c>
      <c r="I40" t="s">
        <v>134</v>
      </c>
      <c r="K40" t="s">
        <v>145</v>
      </c>
      <c r="L40">
        <v>4.7644800000000001E-2</v>
      </c>
      <c r="M40" t="s">
        <v>174</v>
      </c>
      <c r="N40" t="s">
        <v>134</v>
      </c>
      <c r="P40" t="str">
        <f t="shared" si="0"/>
        <v>Canada</v>
      </c>
      <c r="Q40">
        <f t="shared" si="1"/>
        <v>9.932300000000005E-3</v>
      </c>
      <c r="R40" t="str">
        <f t="shared" si="2"/>
        <v>1975$/kg</v>
      </c>
      <c r="S40">
        <f t="shared" si="3"/>
        <v>58.425294117647084</v>
      </c>
      <c r="T40" s="2">
        <f t="shared" si="4"/>
        <v>-37.831779053084631</v>
      </c>
    </row>
    <row r="41" spans="1:25" x14ac:dyDescent="0.25">
      <c r="A41" t="s">
        <v>145</v>
      </c>
      <c r="B41">
        <v>6.8396799999999994E-2</v>
      </c>
      <c r="C41" t="s">
        <v>137</v>
      </c>
      <c r="D41" t="s">
        <v>134</v>
      </c>
      <c r="F41" t="s">
        <v>145</v>
      </c>
      <c r="G41">
        <v>2.52E-2</v>
      </c>
      <c r="H41" t="s">
        <v>137</v>
      </c>
      <c r="I41" t="s">
        <v>134</v>
      </c>
      <c r="K41" t="s">
        <v>145</v>
      </c>
      <c r="L41">
        <v>3.9849999999999997E-2</v>
      </c>
      <c r="M41" t="s">
        <v>175</v>
      </c>
      <c r="N41" t="s">
        <v>134</v>
      </c>
      <c r="P41" t="str">
        <f t="shared" si="0"/>
        <v>Canada</v>
      </c>
      <c r="Q41">
        <f t="shared" si="1"/>
        <v>3.346799999999997E-3</v>
      </c>
      <c r="R41" t="str">
        <f t="shared" si="2"/>
        <v>1975$/kg</v>
      </c>
      <c r="S41">
        <f t="shared" si="3"/>
        <v>19.687058823529394</v>
      </c>
      <c r="T41" s="2">
        <f t="shared" si="4"/>
        <v>-76.570014347202317</v>
      </c>
    </row>
    <row r="42" spans="1:25" x14ac:dyDescent="0.25">
      <c r="A42" t="s">
        <v>145</v>
      </c>
      <c r="B42">
        <v>6.17114E-2</v>
      </c>
      <c r="C42" t="s">
        <v>138</v>
      </c>
      <c r="D42" t="s">
        <v>134</v>
      </c>
      <c r="F42" t="s">
        <v>145</v>
      </c>
      <c r="G42">
        <v>2.5100000000000001E-2</v>
      </c>
      <c r="H42" t="s">
        <v>138</v>
      </c>
      <c r="I42" t="s">
        <v>134</v>
      </c>
      <c r="K42" t="s">
        <v>145</v>
      </c>
      <c r="L42">
        <v>3.5187599999999999E-2</v>
      </c>
      <c r="M42" t="s">
        <v>176</v>
      </c>
      <c r="N42" t="s">
        <v>134</v>
      </c>
      <c r="P42" t="str">
        <f t="shared" si="0"/>
        <v>Canada</v>
      </c>
      <c r="Q42">
        <f t="shared" si="1"/>
        <v>1.4238000000000028E-3</v>
      </c>
      <c r="R42" t="str">
        <f t="shared" si="2"/>
        <v>1975$/kg</v>
      </c>
      <c r="S42">
        <f t="shared" si="3"/>
        <v>8.3752941176470745</v>
      </c>
      <c r="T42" s="2">
        <f t="shared" si="4"/>
        <v>-87.881779053084642</v>
      </c>
    </row>
    <row r="43" spans="1:25" x14ac:dyDescent="0.25">
      <c r="A43" t="s">
        <v>146</v>
      </c>
      <c r="B43">
        <v>5.4546499999999998E-2</v>
      </c>
      <c r="C43" t="s">
        <v>133</v>
      </c>
      <c r="D43" t="s">
        <v>134</v>
      </c>
      <c r="F43" t="s">
        <v>146</v>
      </c>
      <c r="G43">
        <v>2.5700000000000001E-2</v>
      </c>
      <c r="H43" t="s">
        <v>133</v>
      </c>
      <c r="I43" t="s">
        <v>134</v>
      </c>
      <c r="K43" t="s">
        <v>146</v>
      </c>
      <c r="L43">
        <v>2.8732500000000001E-2</v>
      </c>
      <c r="M43" t="s">
        <v>172</v>
      </c>
      <c r="N43" t="s">
        <v>134</v>
      </c>
      <c r="P43" t="str">
        <f t="shared" si="0"/>
        <v>Central America and Caribbean</v>
      </c>
      <c r="Q43">
        <f t="shared" si="1"/>
        <v>1.1399999999999605E-4</v>
      </c>
      <c r="R43" t="str">
        <f t="shared" si="2"/>
        <v>1975$/kg</v>
      </c>
      <c r="S43">
        <f t="shared" si="3"/>
        <v>0.67058823529409439</v>
      </c>
      <c r="T43" s="2">
        <f t="shared" si="4"/>
        <v>-95.586484935437625</v>
      </c>
    </row>
    <row r="44" spans="1:25" x14ac:dyDescent="0.25">
      <c r="A44" t="s">
        <v>146</v>
      </c>
      <c r="B44">
        <v>6.8353499999999998E-2</v>
      </c>
      <c r="C44" t="s">
        <v>135</v>
      </c>
      <c r="D44" t="s">
        <v>134</v>
      </c>
      <c r="F44" t="s">
        <v>146</v>
      </c>
      <c r="G44">
        <v>2.4799999999999999E-2</v>
      </c>
      <c r="H44" t="s">
        <v>135</v>
      </c>
      <c r="I44" t="s">
        <v>134</v>
      </c>
      <c r="K44" t="s">
        <v>146</v>
      </c>
      <c r="L44">
        <v>3.6197800000000002E-2</v>
      </c>
      <c r="M44" t="s">
        <v>173</v>
      </c>
      <c r="N44" t="s">
        <v>134</v>
      </c>
      <c r="P44" t="str">
        <f t="shared" si="0"/>
        <v>Central America and Caribbean</v>
      </c>
      <c r="Q44">
        <f t="shared" si="1"/>
        <v>7.3556999999999928E-3</v>
      </c>
      <c r="R44" t="str">
        <f t="shared" si="2"/>
        <v>1975$/kg</v>
      </c>
      <c r="S44">
        <f t="shared" si="3"/>
        <v>43.268823529411719</v>
      </c>
      <c r="T44" s="2">
        <f t="shared" si="4"/>
        <v>-52.988249641319996</v>
      </c>
    </row>
    <row r="45" spans="1:25" x14ac:dyDescent="0.25">
      <c r="A45" t="s">
        <v>146</v>
      </c>
      <c r="B45">
        <v>6.7804299999999998E-2</v>
      </c>
      <c r="C45" t="s">
        <v>136</v>
      </c>
      <c r="D45" t="s">
        <v>134</v>
      </c>
      <c r="F45" t="s">
        <v>146</v>
      </c>
      <c r="G45">
        <v>2.4199999999999999E-2</v>
      </c>
      <c r="H45" t="s">
        <v>136</v>
      </c>
      <c r="I45" t="s">
        <v>134</v>
      </c>
      <c r="K45" t="s">
        <v>146</v>
      </c>
      <c r="L45">
        <v>4.0845399999999997E-2</v>
      </c>
      <c r="M45" t="s">
        <v>174</v>
      </c>
      <c r="N45" t="s">
        <v>134</v>
      </c>
      <c r="P45" t="str">
        <f t="shared" si="0"/>
        <v>Central America and Caribbean</v>
      </c>
      <c r="Q45">
        <f t="shared" si="1"/>
        <v>2.7589000000000016E-3</v>
      </c>
      <c r="R45" t="str">
        <f t="shared" si="2"/>
        <v>1975$/kg</v>
      </c>
      <c r="S45">
        <f t="shared" si="3"/>
        <v>16.228823529411773</v>
      </c>
      <c r="T45" s="2">
        <f t="shared" si="4"/>
        <v>-80.028249641319945</v>
      </c>
    </row>
    <row r="46" spans="1:25" x14ac:dyDescent="0.25">
      <c r="A46" t="s">
        <v>146</v>
      </c>
      <c r="B46">
        <v>6.5398999999999999E-2</v>
      </c>
      <c r="C46" t="s">
        <v>137</v>
      </c>
      <c r="D46" t="s">
        <v>134</v>
      </c>
      <c r="F46" t="s">
        <v>146</v>
      </c>
      <c r="G46">
        <v>2.52E-2</v>
      </c>
      <c r="H46" t="s">
        <v>137</v>
      </c>
      <c r="I46" t="s">
        <v>134</v>
      </c>
      <c r="K46" t="s">
        <v>146</v>
      </c>
      <c r="L46">
        <v>3.8446500000000002E-2</v>
      </c>
      <c r="M46" t="s">
        <v>175</v>
      </c>
      <c r="N46" t="s">
        <v>134</v>
      </c>
      <c r="P46" t="str">
        <f t="shared" si="0"/>
        <v>Central America and Caribbean</v>
      </c>
      <c r="Q46">
        <f t="shared" si="1"/>
        <v>1.7524999999999971E-3</v>
      </c>
      <c r="R46" t="str">
        <f t="shared" si="2"/>
        <v>1975$/kg</v>
      </c>
      <c r="S46">
        <f t="shared" si="3"/>
        <v>10.308823529411747</v>
      </c>
      <c r="T46" s="2">
        <f t="shared" si="4"/>
        <v>-85.948249641319961</v>
      </c>
    </row>
    <row r="47" spans="1:25" x14ac:dyDescent="0.25">
      <c r="A47" t="s">
        <v>146</v>
      </c>
      <c r="B47">
        <v>5.20884E-2</v>
      </c>
      <c r="C47" t="s">
        <v>138</v>
      </c>
      <c r="D47" t="s">
        <v>134</v>
      </c>
      <c r="F47" t="s">
        <v>146</v>
      </c>
      <c r="G47">
        <v>2.5100000000000001E-2</v>
      </c>
      <c r="H47" t="s">
        <v>138</v>
      </c>
      <c r="I47" t="s">
        <v>134</v>
      </c>
      <c r="K47" t="s">
        <v>146</v>
      </c>
      <c r="L47">
        <v>3.06647E-2</v>
      </c>
      <c r="M47" t="s">
        <v>176</v>
      </c>
      <c r="N47" t="s">
        <v>134</v>
      </c>
      <c r="P47" t="str">
        <f t="shared" si="0"/>
        <v>Central America and Caribbean</v>
      </c>
      <c r="Q47">
        <f t="shared" si="1"/>
        <v>-3.6763000000000004E-3</v>
      </c>
      <c r="R47" t="str">
        <f t="shared" si="2"/>
        <v>1975$/kg</v>
      </c>
      <c r="S47">
        <f t="shared" si="3"/>
        <v>-21.625294117647059</v>
      </c>
      <c r="T47" s="2">
        <f t="shared" si="4"/>
        <v>-117.88236728837877</v>
      </c>
    </row>
    <row r="48" spans="1:25" x14ac:dyDescent="0.25">
      <c r="A48" t="s">
        <v>147</v>
      </c>
      <c r="B48">
        <v>3.0359799999999999E-2</v>
      </c>
      <c r="C48" t="s">
        <v>133</v>
      </c>
      <c r="D48" t="s">
        <v>134</v>
      </c>
      <c r="F48" t="s">
        <v>147</v>
      </c>
      <c r="G48">
        <v>2.5700000000000001E-2</v>
      </c>
      <c r="H48" t="s">
        <v>133</v>
      </c>
      <c r="I48" t="s">
        <v>134</v>
      </c>
      <c r="K48" t="s">
        <v>147</v>
      </c>
      <c r="L48">
        <v>1.7645399999999999E-2</v>
      </c>
      <c r="M48" t="s">
        <v>172</v>
      </c>
      <c r="N48" t="s">
        <v>134</v>
      </c>
      <c r="P48" t="str">
        <f t="shared" si="0"/>
        <v>Central Asia</v>
      </c>
      <c r="Q48">
        <f t="shared" si="1"/>
        <v>-1.29856E-2</v>
      </c>
      <c r="R48" t="str">
        <f t="shared" si="2"/>
        <v>1975$/kg</v>
      </c>
      <c r="S48">
        <f t="shared" si="3"/>
        <v>-76.385882352941167</v>
      </c>
      <c r="T48" s="2">
        <f t="shared" si="4"/>
        <v>-172.64295552367287</v>
      </c>
    </row>
    <row r="49" spans="1:20" x14ac:dyDescent="0.25">
      <c r="A49" t="s">
        <v>147</v>
      </c>
      <c r="B49">
        <v>4.2807999999999999E-2</v>
      </c>
      <c r="C49" t="s">
        <v>135</v>
      </c>
      <c r="D49" t="s">
        <v>134</v>
      </c>
      <c r="F49" t="s">
        <v>147</v>
      </c>
      <c r="G49">
        <v>2.4799999999999999E-2</v>
      </c>
      <c r="H49" t="s">
        <v>135</v>
      </c>
      <c r="I49" t="s">
        <v>134</v>
      </c>
      <c r="K49" t="s">
        <v>147</v>
      </c>
      <c r="L49">
        <v>2.4063399999999999E-2</v>
      </c>
      <c r="M49" t="s">
        <v>173</v>
      </c>
      <c r="N49" t="s">
        <v>134</v>
      </c>
      <c r="P49" t="str">
        <f t="shared" si="0"/>
        <v>Central Asia</v>
      </c>
      <c r="Q49">
        <f t="shared" si="1"/>
        <v>-6.055399999999999E-3</v>
      </c>
      <c r="R49" t="str">
        <f t="shared" si="2"/>
        <v>1975$/kg</v>
      </c>
      <c r="S49">
        <f t="shared" si="3"/>
        <v>-35.61999999999999</v>
      </c>
      <c r="T49" s="2">
        <f t="shared" si="4"/>
        <v>-131.87707317073171</v>
      </c>
    </row>
    <row r="50" spans="1:20" x14ac:dyDescent="0.25">
      <c r="A50" t="s">
        <v>147</v>
      </c>
      <c r="B50">
        <v>3.2727699999999998E-2</v>
      </c>
      <c r="C50" t="s">
        <v>136</v>
      </c>
      <c r="D50" t="s">
        <v>134</v>
      </c>
      <c r="F50" t="s">
        <v>147</v>
      </c>
      <c r="G50">
        <v>2.4199999999999999E-2</v>
      </c>
      <c r="H50" t="s">
        <v>136</v>
      </c>
      <c r="I50" t="s">
        <v>134</v>
      </c>
      <c r="K50" t="s">
        <v>147</v>
      </c>
      <c r="L50">
        <v>2.3776499999999999E-2</v>
      </c>
      <c r="M50" t="s">
        <v>174</v>
      </c>
      <c r="N50" t="s">
        <v>134</v>
      </c>
      <c r="P50" t="str">
        <f t="shared" si="0"/>
        <v>Central Asia</v>
      </c>
      <c r="Q50">
        <f t="shared" si="1"/>
        <v>-1.52488E-2</v>
      </c>
      <c r="R50" t="str">
        <f t="shared" si="2"/>
        <v>1975$/kg</v>
      </c>
      <c r="S50">
        <f t="shared" si="3"/>
        <v>-89.698823529411754</v>
      </c>
      <c r="T50" s="2">
        <f t="shared" si="4"/>
        <v>-185.95589670014346</v>
      </c>
    </row>
    <row r="51" spans="1:20" x14ac:dyDescent="0.25">
      <c r="A51" t="s">
        <v>147</v>
      </c>
      <c r="B51">
        <v>5.1641300000000001E-2</v>
      </c>
      <c r="C51" t="s">
        <v>137</v>
      </c>
      <c r="D51" t="s">
        <v>134</v>
      </c>
      <c r="F51" t="s">
        <v>147</v>
      </c>
      <c r="G51">
        <v>2.52E-2</v>
      </c>
      <c r="H51" t="s">
        <v>137</v>
      </c>
      <c r="I51" t="s">
        <v>134</v>
      </c>
      <c r="K51" t="s">
        <v>147</v>
      </c>
      <c r="L51">
        <v>3.2005699999999998E-2</v>
      </c>
      <c r="M51" t="s">
        <v>175</v>
      </c>
      <c r="N51" t="s">
        <v>134</v>
      </c>
      <c r="P51" t="str">
        <f t="shared" si="0"/>
        <v>Central Asia</v>
      </c>
      <c r="Q51">
        <f t="shared" si="1"/>
        <v>-5.5643999999999971E-3</v>
      </c>
      <c r="R51" t="str">
        <f t="shared" si="2"/>
        <v>1975$/kg</v>
      </c>
      <c r="S51">
        <f t="shared" si="3"/>
        <v>-32.731764705882334</v>
      </c>
      <c r="T51" s="2">
        <f t="shared" si="4"/>
        <v>-128.98883787661404</v>
      </c>
    </row>
    <row r="52" spans="1:20" x14ac:dyDescent="0.25">
      <c r="A52" t="s">
        <v>147</v>
      </c>
      <c r="B52">
        <v>3.6658700000000002E-2</v>
      </c>
      <c r="C52" t="s">
        <v>138</v>
      </c>
      <c r="D52" t="s">
        <v>134</v>
      </c>
      <c r="F52" t="s">
        <v>147</v>
      </c>
      <c r="G52">
        <v>2.5100000000000001E-2</v>
      </c>
      <c r="H52" t="s">
        <v>138</v>
      </c>
      <c r="I52" t="s">
        <v>134</v>
      </c>
      <c r="K52" t="s">
        <v>147</v>
      </c>
      <c r="L52">
        <v>2.3412499999999999E-2</v>
      </c>
      <c r="M52" t="s">
        <v>176</v>
      </c>
      <c r="N52" t="s">
        <v>134</v>
      </c>
      <c r="P52" t="str">
        <f t="shared" si="0"/>
        <v>Central Asia</v>
      </c>
      <c r="Q52">
        <f t="shared" si="1"/>
        <v>-1.1853799999999998E-2</v>
      </c>
      <c r="R52" t="str">
        <f t="shared" si="2"/>
        <v>1975$/kg</v>
      </c>
      <c r="S52">
        <f t="shared" si="3"/>
        <v>-69.728235294117638</v>
      </c>
      <c r="T52" s="2">
        <f t="shared" si="4"/>
        <v>-165.98530846484937</v>
      </c>
    </row>
    <row r="53" spans="1:20" x14ac:dyDescent="0.25">
      <c r="A53" t="s">
        <v>148</v>
      </c>
      <c r="B53">
        <v>5.0279299999999999E-2</v>
      </c>
      <c r="C53" t="s">
        <v>133</v>
      </c>
      <c r="D53" t="s">
        <v>134</v>
      </c>
      <c r="F53" t="s">
        <v>148</v>
      </c>
      <c r="G53">
        <v>2.5700000000000001E-2</v>
      </c>
      <c r="H53" t="s">
        <v>133</v>
      </c>
      <c r="I53" t="s">
        <v>134</v>
      </c>
      <c r="K53" t="s">
        <v>148</v>
      </c>
      <c r="L53">
        <v>2.6776500000000002E-2</v>
      </c>
      <c r="M53" t="s">
        <v>172</v>
      </c>
      <c r="N53" t="s">
        <v>134</v>
      </c>
      <c r="P53" t="str">
        <f t="shared" si="0"/>
        <v>China</v>
      </c>
      <c r="Q53">
        <f t="shared" si="1"/>
        <v>-2.1972000000000033E-3</v>
      </c>
      <c r="R53" t="str">
        <f t="shared" si="2"/>
        <v>1975$/kg</v>
      </c>
      <c r="S53">
        <f t="shared" si="3"/>
        <v>-12.92470588235296</v>
      </c>
      <c r="T53" s="2">
        <f t="shared" si="4"/>
        <v>-109.18177905308468</v>
      </c>
    </row>
    <row r="54" spans="1:20" x14ac:dyDescent="0.25">
      <c r="A54" t="s">
        <v>148</v>
      </c>
      <c r="B54">
        <v>6.4635700000000004E-2</v>
      </c>
      <c r="C54" t="s">
        <v>135</v>
      </c>
      <c r="D54" t="s">
        <v>134</v>
      </c>
      <c r="F54" t="s">
        <v>148</v>
      </c>
      <c r="G54">
        <v>2.4799999999999999E-2</v>
      </c>
      <c r="H54" t="s">
        <v>135</v>
      </c>
      <c r="I54" t="s">
        <v>134</v>
      </c>
      <c r="K54" t="s">
        <v>148</v>
      </c>
      <c r="L54">
        <v>3.4431799999999999E-2</v>
      </c>
      <c r="M54" t="s">
        <v>173</v>
      </c>
      <c r="N54" t="s">
        <v>134</v>
      </c>
      <c r="P54" t="str">
        <f t="shared" si="0"/>
        <v>China</v>
      </c>
      <c r="Q54">
        <f t="shared" si="1"/>
        <v>5.4039000000000031E-3</v>
      </c>
      <c r="R54" t="str">
        <f t="shared" si="2"/>
        <v>1975$/kg</v>
      </c>
      <c r="S54">
        <f t="shared" si="3"/>
        <v>31.787647058823545</v>
      </c>
      <c r="T54" s="2">
        <f t="shared" si="4"/>
        <v>-64.469426111908177</v>
      </c>
    </row>
    <row r="55" spans="1:20" x14ac:dyDescent="0.25">
      <c r="A55" t="s">
        <v>148</v>
      </c>
      <c r="B55">
        <v>5.03194E-2</v>
      </c>
      <c r="C55" t="s">
        <v>136</v>
      </c>
      <c r="D55" t="s">
        <v>134</v>
      </c>
      <c r="F55" t="s">
        <v>148</v>
      </c>
      <c r="G55">
        <v>2.4199999999999999E-2</v>
      </c>
      <c r="H55" t="s">
        <v>136</v>
      </c>
      <c r="I55" t="s">
        <v>134</v>
      </c>
      <c r="K55" t="s">
        <v>148</v>
      </c>
      <c r="L55">
        <v>3.2336999999999998E-2</v>
      </c>
      <c r="M55" t="s">
        <v>174</v>
      </c>
      <c r="N55" t="s">
        <v>134</v>
      </c>
      <c r="P55" t="str">
        <f t="shared" si="0"/>
        <v>China</v>
      </c>
      <c r="Q55">
        <f t="shared" si="1"/>
        <v>-6.2175999999999967E-3</v>
      </c>
      <c r="R55" t="str">
        <f t="shared" si="2"/>
        <v>1975$/kg</v>
      </c>
      <c r="S55">
        <f t="shared" si="3"/>
        <v>-36.574117647058799</v>
      </c>
      <c r="T55" s="2">
        <f t="shared" si="4"/>
        <v>-132.83119081779051</v>
      </c>
    </row>
    <row r="56" spans="1:20" x14ac:dyDescent="0.25">
      <c r="A56" t="s">
        <v>148</v>
      </c>
      <c r="B56">
        <v>4.9769800000000003E-2</v>
      </c>
      <c r="C56" t="s">
        <v>137</v>
      </c>
      <c r="D56" t="s">
        <v>134</v>
      </c>
      <c r="F56" t="s">
        <v>148</v>
      </c>
      <c r="G56">
        <v>2.52E-2</v>
      </c>
      <c r="H56" t="s">
        <v>137</v>
      </c>
      <c r="I56" t="s">
        <v>134</v>
      </c>
      <c r="K56" t="s">
        <v>148</v>
      </c>
      <c r="L56">
        <v>3.1129500000000001E-2</v>
      </c>
      <c r="M56" t="s">
        <v>175</v>
      </c>
      <c r="N56" t="s">
        <v>134</v>
      </c>
      <c r="P56" t="str">
        <f t="shared" si="0"/>
        <v>China</v>
      </c>
      <c r="Q56">
        <f t="shared" si="1"/>
        <v>-6.5596999999999982E-3</v>
      </c>
      <c r="R56" t="str">
        <f t="shared" si="2"/>
        <v>1975$/kg</v>
      </c>
      <c r="S56">
        <f t="shared" si="3"/>
        <v>-38.586470588235279</v>
      </c>
      <c r="T56" s="2">
        <f t="shared" si="4"/>
        <v>-134.843543758967</v>
      </c>
    </row>
    <row r="57" spans="1:20" x14ac:dyDescent="0.25">
      <c r="A57" t="s">
        <v>148</v>
      </c>
      <c r="B57">
        <v>4.3147199999999997E-2</v>
      </c>
      <c r="C57" t="s">
        <v>138</v>
      </c>
      <c r="D57" t="s">
        <v>134</v>
      </c>
      <c r="F57" t="s">
        <v>148</v>
      </c>
      <c r="G57">
        <v>2.5100000000000001E-2</v>
      </c>
      <c r="H57" t="s">
        <v>138</v>
      </c>
      <c r="I57" t="s">
        <v>134</v>
      </c>
      <c r="K57" t="s">
        <v>148</v>
      </c>
      <c r="L57">
        <v>2.6462200000000002E-2</v>
      </c>
      <c r="M57" t="s">
        <v>176</v>
      </c>
      <c r="N57" t="s">
        <v>134</v>
      </c>
      <c r="P57" t="str">
        <f t="shared" si="0"/>
        <v>China</v>
      </c>
      <c r="Q57">
        <f t="shared" si="1"/>
        <v>-8.4150000000000058E-3</v>
      </c>
      <c r="R57" t="str">
        <f t="shared" si="2"/>
        <v>1975$/kg</v>
      </c>
      <c r="S57">
        <f t="shared" si="3"/>
        <v>-49.500000000000028</v>
      </c>
      <c r="T57" s="2">
        <f t="shared" si="4"/>
        <v>-145.75707317073176</v>
      </c>
    </row>
    <row r="58" spans="1:20" x14ac:dyDescent="0.25">
      <c r="A58" t="s">
        <v>149</v>
      </c>
      <c r="B58">
        <v>5.7699599999999997E-2</v>
      </c>
      <c r="C58" t="s">
        <v>133</v>
      </c>
      <c r="D58" t="s">
        <v>134</v>
      </c>
      <c r="F58" t="s">
        <v>149</v>
      </c>
      <c r="G58">
        <v>2.5700000000000001E-2</v>
      </c>
      <c r="H58" t="s">
        <v>133</v>
      </c>
      <c r="I58" t="s">
        <v>134</v>
      </c>
      <c r="K58" t="s">
        <v>149</v>
      </c>
      <c r="L58">
        <v>3.0177900000000001E-2</v>
      </c>
      <c r="M58" t="s">
        <v>172</v>
      </c>
      <c r="N58" t="s">
        <v>134</v>
      </c>
      <c r="P58" t="str">
        <f t="shared" si="0"/>
        <v>EU-12</v>
      </c>
      <c r="Q58">
        <f t="shared" si="1"/>
        <v>1.8216999999999955E-3</v>
      </c>
      <c r="R58" t="str">
        <f t="shared" si="2"/>
        <v>1975$/kg</v>
      </c>
      <c r="S58">
        <f t="shared" si="3"/>
        <v>10.715882352941149</v>
      </c>
      <c r="T58" s="2">
        <f t="shared" si="4"/>
        <v>-85.541190817790564</v>
      </c>
    </row>
    <row r="59" spans="1:20" x14ac:dyDescent="0.25">
      <c r="A59" t="s">
        <v>149</v>
      </c>
      <c r="B59">
        <v>6.5015199999999995E-2</v>
      </c>
      <c r="C59" t="s">
        <v>135</v>
      </c>
      <c r="D59" t="s">
        <v>134</v>
      </c>
      <c r="F59" t="s">
        <v>149</v>
      </c>
      <c r="G59">
        <v>2.4799999999999999E-2</v>
      </c>
      <c r="H59" t="s">
        <v>135</v>
      </c>
      <c r="I59" t="s">
        <v>134</v>
      </c>
      <c r="K59" t="s">
        <v>149</v>
      </c>
      <c r="L59">
        <v>3.46121E-2</v>
      </c>
      <c r="M59" t="s">
        <v>173</v>
      </c>
      <c r="N59" t="s">
        <v>134</v>
      </c>
      <c r="P59" t="str">
        <f t="shared" si="0"/>
        <v>EU-12</v>
      </c>
      <c r="Q59">
        <f t="shared" si="1"/>
        <v>5.6030999999999928E-3</v>
      </c>
      <c r="R59" t="str">
        <f t="shared" si="2"/>
        <v>1975$/kg</v>
      </c>
      <c r="S59">
        <f t="shared" si="3"/>
        <v>32.959411764705834</v>
      </c>
      <c r="T59" s="2">
        <f t="shared" si="4"/>
        <v>-63.297661406025881</v>
      </c>
    </row>
    <row r="60" spans="1:20" x14ac:dyDescent="0.25">
      <c r="A60" t="s">
        <v>149</v>
      </c>
      <c r="B60">
        <v>6.6360799999999998E-2</v>
      </c>
      <c r="C60" t="s">
        <v>136</v>
      </c>
      <c r="D60" t="s">
        <v>134</v>
      </c>
      <c r="F60" t="s">
        <v>149</v>
      </c>
      <c r="G60">
        <v>2.4199999999999999E-2</v>
      </c>
      <c r="H60" t="s">
        <v>136</v>
      </c>
      <c r="I60" t="s">
        <v>134</v>
      </c>
      <c r="K60" t="s">
        <v>149</v>
      </c>
      <c r="L60">
        <v>4.0142999999999998E-2</v>
      </c>
      <c r="M60" t="s">
        <v>174</v>
      </c>
      <c r="N60" t="s">
        <v>134</v>
      </c>
      <c r="P60" t="str">
        <f t="shared" si="0"/>
        <v>EU-12</v>
      </c>
      <c r="Q60">
        <f t="shared" si="1"/>
        <v>2.0178000000000001E-3</v>
      </c>
      <c r="R60" t="str">
        <f t="shared" si="2"/>
        <v>1975$/kg</v>
      </c>
      <c r="S60">
        <f t="shared" si="3"/>
        <v>11.869411764705882</v>
      </c>
      <c r="T60" s="2">
        <f t="shared" si="4"/>
        <v>-84.387661406025828</v>
      </c>
    </row>
    <row r="61" spans="1:20" x14ac:dyDescent="0.25">
      <c r="A61" t="s">
        <v>149</v>
      </c>
      <c r="B61">
        <v>6.1728699999999997E-2</v>
      </c>
      <c r="C61" t="s">
        <v>137</v>
      </c>
      <c r="D61" t="s">
        <v>134</v>
      </c>
      <c r="F61" t="s">
        <v>149</v>
      </c>
      <c r="G61">
        <v>2.52E-2</v>
      </c>
      <c r="H61" t="s">
        <v>137</v>
      </c>
      <c r="I61" t="s">
        <v>134</v>
      </c>
      <c r="K61" t="s">
        <v>149</v>
      </c>
      <c r="L61">
        <v>3.6728299999999998E-2</v>
      </c>
      <c r="M61" t="s">
        <v>175</v>
      </c>
      <c r="N61" t="s">
        <v>134</v>
      </c>
      <c r="P61" t="str">
        <f t="shared" si="0"/>
        <v>EU-12</v>
      </c>
      <c r="Q61">
        <f t="shared" si="1"/>
        <v>-1.9960000000000117E-4</v>
      </c>
      <c r="R61" t="str">
        <f t="shared" si="2"/>
        <v>1975$/kg</v>
      </c>
      <c r="S61">
        <f t="shared" si="3"/>
        <v>-1.1741176470588301</v>
      </c>
      <c r="T61" s="2">
        <f t="shared" si="4"/>
        <v>-97.431190817790551</v>
      </c>
    </row>
    <row r="62" spans="1:20" x14ac:dyDescent="0.25">
      <c r="A62" t="s">
        <v>149</v>
      </c>
      <c r="B62">
        <v>5.2947399999999999E-2</v>
      </c>
      <c r="C62" t="s">
        <v>138</v>
      </c>
      <c r="D62" t="s">
        <v>134</v>
      </c>
      <c r="F62" t="s">
        <v>149</v>
      </c>
      <c r="G62">
        <v>2.5100000000000001E-2</v>
      </c>
      <c r="H62" t="s">
        <v>138</v>
      </c>
      <c r="I62" t="s">
        <v>134</v>
      </c>
      <c r="K62" t="s">
        <v>149</v>
      </c>
      <c r="L62">
        <v>3.1068399999999999E-2</v>
      </c>
      <c r="M62" t="s">
        <v>176</v>
      </c>
      <c r="N62" t="s">
        <v>134</v>
      </c>
      <c r="P62" t="str">
        <f t="shared" si="0"/>
        <v>EU-12</v>
      </c>
      <c r="Q62">
        <f t="shared" si="1"/>
        <v>-3.2210000000000016E-3</v>
      </c>
      <c r="R62" t="str">
        <f t="shared" si="2"/>
        <v>1975$/kg</v>
      </c>
      <c r="S62">
        <f t="shared" si="3"/>
        <v>-18.947058823529421</v>
      </c>
      <c r="T62" s="2">
        <f t="shared" si="4"/>
        <v>-115.20413199426113</v>
      </c>
    </row>
    <row r="63" spans="1:20" x14ac:dyDescent="0.25">
      <c r="A63" t="s">
        <v>150</v>
      </c>
      <c r="B63">
        <v>4.5813300000000001E-2</v>
      </c>
      <c r="C63" t="s">
        <v>133</v>
      </c>
      <c r="D63" t="s">
        <v>134</v>
      </c>
      <c r="F63" t="s">
        <v>150</v>
      </c>
      <c r="G63">
        <v>2.5700000000000001E-2</v>
      </c>
      <c r="H63" t="s">
        <v>133</v>
      </c>
      <c r="I63" t="s">
        <v>134</v>
      </c>
      <c r="K63" t="s">
        <v>150</v>
      </c>
      <c r="L63">
        <v>2.47292E-2</v>
      </c>
      <c r="M63" t="s">
        <v>172</v>
      </c>
      <c r="N63" t="s">
        <v>134</v>
      </c>
      <c r="P63" t="str">
        <f t="shared" si="0"/>
        <v>EU-15</v>
      </c>
      <c r="Q63">
        <f t="shared" si="1"/>
        <v>-4.6158999999999992E-3</v>
      </c>
      <c r="R63" t="str">
        <f t="shared" si="2"/>
        <v>1975$/kg</v>
      </c>
      <c r="S63">
        <f t="shared" si="3"/>
        <v>-27.152352941176463</v>
      </c>
      <c r="T63" s="2">
        <f t="shared" si="4"/>
        <v>-123.40942611190818</v>
      </c>
    </row>
    <row r="64" spans="1:20" x14ac:dyDescent="0.25">
      <c r="A64" t="s">
        <v>150</v>
      </c>
      <c r="B64">
        <v>5.5577099999999997E-2</v>
      </c>
      <c r="C64" t="s">
        <v>135</v>
      </c>
      <c r="D64" t="s">
        <v>134</v>
      </c>
      <c r="F64" t="s">
        <v>150</v>
      </c>
      <c r="G64">
        <v>2.4799999999999999E-2</v>
      </c>
      <c r="H64" t="s">
        <v>135</v>
      </c>
      <c r="I64" t="s">
        <v>134</v>
      </c>
      <c r="K64" t="s">
        <v>150</v>
      </c>
      <c r="L64">
        <v>3.01289E-2</v>
      </c>
      <c r="M64" t="s">
        <v>173</v>
      </c>
      <c r="N64" t="s">
        <v>134</v>
      </c>
      <c r="P64" t="str">
        <f t="shared" si="0"/>
        <v>EU-15</v>
      </c>
      <c r="Q64">
        <f t="shared" si="1"/>
        <v>6.4819999999999808E-4</v>
      </c>
      <c r="R64" t="str">
        <f t="shared" si="2"/>
        <v>1975$/kg</v>
      </c>
      <c r="S64">
        <f t="shared" si="3"/>
        <v>3.8129411764705767</v>
      </c>
      <c r="T64" s="2">
        <f t="shared" si="4"/>
        <v>-92.444131994261141</v>
      </c>
    </row>
    <row r="65" spans="1:20" x14ac:dyDescent="0.25">
      <c r="A65" t="s">
        <v>150</v>
      </c>
      <c r="B65">
        <v>5.4663200000000002E-2</v>
      </c>
      <c r="C65" t="s">
        <v>136</v>
      </c>
      <c r="D65" t="s">
        <v>134</v>
      </c>
      <c r="F65" t="s">
        <v>150</v>
      </c>
      <c r="G65">
        <v>2.4199999999999999E-2</v>
      </c>
      <c r="H65" t="s">
        <v>136</v>
      </c>
      <c r="I65" t="s">
        <v>134</v>
      </c>
      <c r="K65" t="s">
        <v>150</v>
      </c>
      <c r="L65">
        <v>3.4450700000000001E-2</v>
      </c>
      <c r="M65" t="s">
        <v>174</v>
      </c>
      <c r="N65" t="s">
        <v>134</v>
      </c>
      <c r="P65" t="str">
        <f t="shared" si="0"/>
        <v>EU-15</v>
      </c>
      <c r="Q65">
        <f t="shared" si="1"/>
        <v>-3.987499999999998E-3</v>
      </c>
      <c r="R65" t="str">
        <f t="shared" si="2"/>
        <v>1975$/kg</v>
      </c>
      <c r="S65">
        <f t="shared" si="3"/>
        <v>-23.455882352941163</v>
      </c>
      <c r="T65" s="2">
        <f t="shared" si="4"/>
        <v>-119.71295552367287</v>
      </c>
    </row>
    <row r="66" spans="1:20" x14ac:dyDescent="0.25">
      <c r="A66" t="s">
        <v>150</v>
      </c>
      <c r="B66">
        <v>5.1751600000000002E-2</v>
      </c>
      <c r="C66" t="s">
        <v>137</v>
      </c>
      <c r="D66" t="s">
        <v>134</v>
      </c>
      <c r="F66" t="s">
        <v>150</v>
      </c>
      <c r="G66">
        <v>2.52E-2</v>
      </c>
      <c r="H66" t="s">
        <v>137</v>
      </c>
      <c r="I66" t="s">
        <v>134</v>
      </c>
      <c r="K66" t="s">
        <v>150</v>
      </c>
      <c r="L66">
        <v>3.2057299999999997E-2</v>
      </c>
      <c r="M66" t="s">
        <v>175</v>
      </c>
      <c r="N66" t="s">
        <v>134</v>
      </c>
      <c r="P66" t="str">
        <f t="shared" si="0"/>
        <v>EU-15</v>
      </c>
      <c r="Q66">
        <f t="shared" si="1"/>
        <v>-5.5056999999999953E-3</v>
      </c>
      <c r="R66" t="str">
        <f t="shared" si="2"/>
        <v>1975$/kg</v>
      </c>
      <c r="S66">
        <f t="shared" si="3"/>
        <v>-32.386470588235269</v>
      </c>
      <c r="T66" s="2">
        <f t="shared" si="4"/>
        <v>-128.64354375896698</v>
      </c>
    </row>
    <row r="67" spans="1:20" x14ac:dyDescent="0.25">
      <c r="A67" t="s">
        <v>150</v>
      </c>
      <c r="B67">
        <v>4.5794799999999997E-2</v>
      </c>
      <c r="C67" t="s">
        <v>138</v>
      </c>
      <c r="D67" t="s">
        <v>134</v>
      </c>
      <c r="F67" t="s">
        <v>150</v>
      </c>
      <c r="G67">
        <v>2.5100000000000001E-2</v>
      </c>
      <c r="H67" t="s">
        <v>138</v>
      </c>
      <c r="I67" t="s">
        <v>134</v>
      </c>
      <c r="K67" t="s">
        <v>150</v>
      </c>
      <c r="L67">
        <v>2.7706600000000001E-2</v>
      </c>
      <c r="M67" t="s">
        <v>176</v>
      </c>
      <c r="N67" t="s">
        <v>134</v>
      </c>
      <c r="P67" t="str">
        <f t="shared" si="0"/>
        <v>EU-15</v>
      </c>
      <c r="Q67">
        <f t="shared" si="1"/>
        <v>-7.0118000000000055E-3</v>
      </c>
      <c r="R67" t="str">
        <f t="shared" si="2"/>
        <v>1975$/kg</v>
      </c>
      <c r="S67">
        <f t="shared" si="3"/>
        <v>-41.245882352941209</v>
      </c>
      <c r="T67" s="2">
        <f t="shared" si="4"/>
        <v>-137.50295552367294</v>
      </c>
    </row>
    <row r="68" spans="1:20" x14ac:dyDescent="0.25">
      <c r="A68" t="s">
        <v>151</v>
      </c>
      <c r="B68">
        <v>6.1311600000000001E-2</v>
      </c>
      <c r="C68" t="s">
        <v>133</v>
      </c>
      <c r="D68" t="s">
        <v>134</v>
      </c>
      <c r="F68" t="s">
        <v>151</v>
      </c>
      <c r="G68">
        <v>2.5700000000000001E-2</v>
      </c>
      <c r="H68" t="s">
        <v>133</v>
      </c>
      <c r="I68" t="s">
        <v>134</v>
      </c>
      <c r="K68" t="s">
        <v>151</v>
      </c>
      <c r="L68">
        <v>3.1833599999999997E-2</v>
      </c>
      <c r="M68" t="s">
        <v>172</v>
      </c>
      <c r="N68" t="s">
        <v>134</v>
      </c>
      <c r="P68" t="str">
        <f t="shared" ref="P68:P131" si="5">K68</f>
        <v>Europe_Eastern</v>
      </c>
      <c r="Q68">
        <f t="shared" ref="Q68:Q131" si="6">B68-G68-L68</f>
        <v>3.7780000000000036E-3</v>
      </c>
      <c r="R68" t="str">
        <f t="shared" ref="R68:R131" si="7">N68</f>
        <v>1975$/kg</v>
      </c>
      <c r="S68">
        <f t="shared" ref="S68:S131" si="8">Q68/0.17*1000</f>
        <v>22.223529411764726</v>
      </c>
      <c r="T68" s="2">
        <f t="shared" ref="T68:T131" si="9">S68-AA$6</f>
        <v>-74.033543758966985</v>
      </c>
    </row>
    <row r="69" spans="1:20" x14ac:dyDescent="0.25">
      <c r="A69" t="s">
        <v>151</v>
      </c>
      <c r="B69">
        <v>6.96798E-2</v>
      </c>
      <c r="C69" t="s">
        <v>135</v>
      </c>
      <c r="D69" t="s">
        <v>134</v>
      </c>
      <c r="F69" t="s">
        <v>151</v>
      </c>
      <c r="G69">
        <v>2.4799999999999999E-2</v>
      </c>
      <c r="H69" t="s">
        <v>135</v>
      </c>
      <c r="I69" t="s">
        <v>134</v>
      </c>
      <c r="K69" t="s">
        <v>151</v>
      </c>
      <c r="L69">
        <v>3.6827800000000001E-2</v>
      </c>
      <c r="M69" t="s">
        <v>173</v>
      </c>
      <c r="N69" t="s">
        <v>134</v>
      </c>
      <c r="P69" t="str">
        <f t="shared" si="5"/>
        <v>Europe_Eastern</v>
      </c>
      <c r="Q69">
        <f t="shared" si="6"/>
        <v>8.0519999999999967E-3</v>
      </c>
      <c r="R69" t="str">
        <f t="shared" si="7"/>
        <v>1975$/kg</v>
      </c>
      <c r="S69">
        <f t="shared" si="8"/>
        <v>47.364705882352922</v>
      </c>
      <c r="T69" s="2">
        <f t="shared" si="9"/>
        <v>-48.892367288378793</v>
      </c>
    </row>
    <row r="70" spans="1:20" x14ac:dyDescent="0.25">
      <c r="A70" t="s">
        <v>151</v>
      </c>
      <c r="B70">
        <v>7.7215099999999995E-2</v>
      </c>
      <c r="C70" t="s">
        <v>136</v>
      </c>
      <c r="D70" t="s">
        <v>134</v>
      </c>
      <c r="F70" t="s">
        <v>151</v>
      </c>
      <c r="G70">
        <v>2.4199999999999999E-2</v>
      </c>
      <c r="H70" t="s">
        <v>136</v>
      </c>
      <c r="I70" t="s">
        <v>134</v>
      </c>
      <c r="K70" t="s">
        <v>151</v>
      </c>
      <c r="L70">
        <v>4.5424899999999997E-2</v>
      </c>
      <c r="M70" t="s">
        <v>174</v>
      </c>
      <c r="N70" t="s">
        <v>134</v>
      </c>
      <c r="P70" t="str">
        <f t="shared" si="5"/>
        <v>Europe_Eastern</v>
      </c>
      <c r="Q70">
        <f t="shared" si="6"/>
        <v>7.5901999999999983E-3</v>
      </c>
      <c r="R70" t="str">
        <f t="shared" si="7"/>
        <v>1975$/kg</v>
      </c>
      <c r="S70">
        <f t="shared" si="8"/>
        <v>44.648235294117633</v>
      </c>
      <c r="T70" s="2">
        <f t="shared" si="9"/>
        <v>-51.608837876614082</v>
      </c>
    </row>
    <row r="71" spans="1:20" x14ac:dyDescent="0.25">
      <c r="A71" t="s">
        <v>151</v>
      </c>
      <c r="B71">
        <v>6.8576799999999993E-2</v>
      </c>
      <c r="C71" t="s">
        <v>137</v>
      </c>
      <c r="D71" t="s">
        <v>134</v>
      </c>
      <c r="F71" t="s">
        <v>151</v>
      </c>
      <c r="G71">
        <v>2.52E-2</v>
      </c>
      <c r="H71" t="s">
        <v>137</v>
      </c>
      <c r="I71" t="s">
        <v>134</v>
      </c>
      <c r="K71" t="s">
        <v>151</v>
      </c>
      <c r="L71">
        <v>3.9934299999999999E-2</v>
      </c>
      <c r="M71" t="s">
        <v>175</v>
      </c>
      <c r="N71" t="s">
        <v>134</v>
      </c>
      <c r="P71" t="str">
        <f t="shared" si="5"/>
        <v>Europe_Eastern</v>
      </c>
      <c r="Q71">
        <f t="shared" si="6"/>
        <v>3.4424999999999942E-3</v>
      </c>
      <c r="R71" t="str">
        <f t="shared" si="7"/>
        <v>1975$/kg</v>
      </c>
      <c r="S71">
        <f t="shared" si="8"/>
        <v>20.249999999999964</v>
      </c>
      <c r="T71" s="2">
        <f t="shared" si="9"/>
        <v>-76.007073170731758</v>
      </c>
    </row>
    <row r="72" spans="1:20" x14ac:dyDescent="0.25">
      <c r="A72" t="s">
        <v>151</v>
      </c>
      <c r="B72">
        <v>5.6577200000000001E-2</v>
      </c>
      <c r="C72" t="s">
        <v>138</v>
      </c>
      <c r="D72" t="s">
        <v>134</v>
      </c>
      <c r="F72" t="s">
        <v>151</v>
      </c>
      <c r="G72">
        <v>2.5100000000000001E-2</v>
      </c>
      <c r="H72" t="s">
        <v>138</v>
      </c>
      <c r="I72" t="s">
        <v>134</v>
      </c>
      <c r="K72" t="s">
        <v>151</v>
      </c>
      <c r="L72">
        <v>3.2774499999999998E-2</v>
      </c>
      <c r="M72" t="s">
        <v>176</v>
      </c>
      <c r="N72" t="s">
        <v>134</v>
      </c>
      <c r="P72" t="str">
        <f t="shared" si="5"/>
        <v>Europe_Eastern</v>
      </c>
      <c r="Q72">
        <f t="shared" si="6"/>
        <v>-1.2973000000000012E-3</v>
      </c>
      <c r="R72" t="str">
        <f t="shared" si="7"/>
        <v>1975$/kg</v>
      </c>
      <c r="S72">
        <f t="shared" si="8"/>
        <v>-7.6311764705882421</v>
      </c>
      <c r="T72" s="2">
        <f t="shared" si="9"/>
        <v>-103.88824964131996</v>
      </c>
    </row>
    <row r="73" spans="1:20" x14ac:dyDescent="0.25">
      <c r="A73" t="s">
        <v>152</v>
      </c>
      <c r="B73">
        <v>5.6307700000000002E-2</v>
      </c>
      <c r="C73" t="s">
        <v>133</v>
      </c>
      <c r="D73" t="s">
        <v>134</v>
      </c>
      <c r="F73" t="s">
        <v>152</v>
      </c>
      <c r="G73">
        <v>2.5700000000000001E-2</v>
      </c>
      <c r="H73" t="s">
        <v>133</v>
      </c>
      <c r="I73" t="s">
        <v>134</v>
      </c>
      <c r="K73" t="s">
        <v>152</v>
      </c>
      <c r="L73">
        <v>2.9539900000000001E-2</v>
      </c>
      <c r="M73" t="s">
        <v>172</v>
      </c>
      <c r="N73" t="s">
        <v>134</v>
      </c>
      <c r="P73" t="str">
        <f t="shared" si="5"/>
        <v>Europe_Non_EU</v>
      </c>
      <c r="Q73">
        <f t="shared" si="6"/>
        <v>1.0678000000000007E-3</v>
      </c>
      <c r="R73" t="str">
        <f t="shared" si="7"/>
        <v>1975$/kg</v>
      </c>
      <c r="S73">
        <f t="shared" si="8"/>
        <v>6.2811764705882389</v>
      </c>
      <c r="T73" s="2">
        <f t="shared" si="9"/>
        <v>-89.97589670014348</v>
      </c>
    </row>
    <row r="74" spans="1:20" x14ac:dyDescent="0.25">
      <c r="A74" t="s">
        <v>152</v>
      </c>
      <c r="B74">
        <v>6.64772E-2</v>
      </c>
      <c r="C74" t="s">
        <v>135</v>
      </c>
      <c r="D74" t="s">
        <v>134</v>
      </c>
      <c r="F74" t="s">
        <v>152</v>
      </c>
      <c r="G74">
        <v>2.4799999999999999E-2</v>
      </c>
      <c r="H74" t="s">
        <v>135</v>
      </c>
      <c r="I74" t="s">
        <v>134</v>
      </c>
      <c r="K74" t="s">
        <v>152</v>
      </c>
      <c r="L74">
        <v>3.5306499999999998E-2</v>
      </c>
      <c r="M74" t="s">
        <v>173</v>
      </c>
      <c r="N74" t="s">
        <v>134</v>
      </c>
      <c r="P74" t="str">
        <f t="shared" si="5"/>
        <v>Europe_Non_EU</v>
      </c>
      <c r="Q74">
        <f t="shared" si="6"/>
        <v>6.3707E-3</v>
      </c>
      <c r="R74" t="str">
        <f t="shared" si="7"/>
        <v>1975$/kg</v>
      </c>
      <c r="S74">
        <f t="shared" si="8"/>
        <v>37.474705882352936</v>
      </c>
      <c r="T74" s="2">
        <f t="shared" si="9"/>
        <v>-58.782367288378779</v>
      </c>
    </row>
    <row r="75" spans="1:20" x14ac:dyDescent="0.25">
      <c r="A75" t="s">
        <v>152</v>
      </c>
      <c r="B75">
        <v>6.1199200000000002E-2</v>
      </c>
      <c r="C75" t="s">
        <v>136</v>
      </c>
      <c r="D75" t="s">
        <v>134</v>
      </c>
      <c r="F75" t="s">
        <v>152</v>
      </c>
      <c r="G75">
        <v>2.4199999999999999E-2</v>
      </c>
      <c r="H75" t="s">
        <v>136</v>
      </c>
      <c r="I75" t="s">
        <v>134</v>
      </c>
      <c r="K75" t="s">
        <v>152</v>
      </c>
      <c r="L75">
        <v>3.7631299999999999E-2</v>
      </c>
      <c r="M75" t="s">
        <v>174</v>
      </c>
      <c r="N75" t="s">
        <v>134</v>
      </c>
      <c r="P75" t="str">
        <f t="shared" si="5"/>
        <v>Europe_Non_EU</v>
      </c>
      <c r="Q75">
        <f t="shared" si="6"/>
        <v>-6.3209999999999655E-4</v>
      </c>
      <c r="R75" t="str">
        <f t="shared" si="7"/>
        <v>1975$/kg</v>
      </c>
      <c r="S75">
        <f t="shared" si="8"/>
        <v>-3.7182352941176262</v>
      </c>
      <c r="T75" s="2">
        <f t="shared" si="9"/>
        <v>-99.975308464849348</v>
      </c>
    </row>
    <row r="76" spans="1:20" x14ac:dyDescent="0.25">
      <c r="A76" t="s">
        <v>152</v>
      </c>
      <c r="B76">
        <v>7.0966000000000001E-2</v>
      </c>
      <c r="C76" t="s">
        <v>137</v>
      </c>
      <c r="D76" t="s">
        <v>134</v>
      </c>
      <c r="F76" t="s">
        <v>152</v>
      </c>
      <c r="G76">
        <v>2.52E-2</v>
      </c>
      <c r="H76" t="s">
        <v>137</v>
      </c>
      <c r="I76" t="s">
        <v>134</v>
      </c>
      <c r="K76" t="s">
        <v>152</v>
      </c>
      <c r="L76">
        <v>4.10528E-2</v>
      </c>
      <c r="M76" t="s">
        <v>175</v>
      </c>
      <c r="N76" t="s">
        <v>134</v>
      </c>
      <c r="P76" t="str">
        <f t="shared" si="5"/>
        <v>Europe_Non_EU</v>
      </c>
      <c r="Q76">
        <f t="shared" si="6"/>
        <v>4.7132000000000007E-3</v>
      </c>
      <c r="R76" t="str">
        <f t="shared" si="7"/>
        <v>1975$/kg</v>
      </c>
      <c r="S76">
        <f t="shared" si="8"/>
        <v>27.724705882352943</v>
      </c>
      <c r="T76" s="2">
        <f t="shared" si="9"/>
        <v>-68.532367288378765</v>
      </c>
    </row>
    <row r="77" spans="1:20" x14ac:dyDescent="0.25">
      <c r="A77" t="s">
        <v>152</v>
      </c>
      <c r="B77">
        <v>5.5023299999999997E-2</v>
      </c>
      <c r="C77" t="s">
        <v>138</v>
      </c>
      <c r="D77" t="s">
        <v>134</v>
      </c>
      <c r="F77" t="s">
        <v>152</v>
      </c>
      <c r="G77">
        <v>2.5100000000000001E-2</v>
      </c>
      <c r="H77" t="s">
        <v>138</v>
      </c>
      <c r="I77" t="s">
        <v>134</v>
      </c>
      <c r="K77" t="s">
        <v>152</v>
      </c>
      <c r="L77">
        <v>3.2044099999999999E-2</v>
      </c>
      <c r="M77" t="s">
        <v>176</v>
      </c>
      <c r="N77" t="s">
        <v>134</v>
      </c>
      <c r="P77" t="str">
        <f t="shared" si="5"/>
        <v>Europe_Non_EU</v>
      </c>
      <c r="Q77">
        <f t="shared" si="6"/>
        <v>-2.1208000000000025E-3</v>
      </c>
      <c r="R77" t="str">
        <f t="shared" si="7"/>
        <v>1975$/kg</v>
      </c>
      <c r="S77">
        <f t="shared" si="8"/>
        <v>-12.475294117647072</v>
      </c>
      <c r="T77" s="2">
        <f t="shared" si="9"/>
        <v>-108.73236728837878</v>
      </c>
    </row>
    <row r="78" spans="1:20" x14ac:dyDescent="0.25">
      <c r="A78" t="s">
        <v>153</v>
      </c>
      <c r="B78">
        <v>6.0147300000000002E-3</v>
      </c>
      <c r="C78" t="s">
        <v>133</v>
      </c>
      <c r="D78" t="s">
        <v>134</v>
      </c>
      <c r="F78" t="s">
        <v>153</v>
      </c>
      <c r="G78">
        <v>2.5700000000000001E-2</v>
      </c>
      <c r="H78" t="s">
        <v>133</v>
      </c>
      <c r="I78" t="s">
        <v>134</v>
      </c>
      <c r="K78" t="s">
        <v>153</v>
      </c>
      <c r="L78">
        <v>6.4855599999999996E-3</v>
      </c>
      <c r="M78" t="s">
        <v>172</v>
      </c>
      <c r="N78" t="s">
        <v>134</v>
      </c>
      <c r="P78" t="str">
        <f t="shared" si="5"/>
        <v>European Free Trade Association</v>
      </c>
      <c r="Q78">
        <f t="shared" si="6"/>
        <v>-2.6170829999999999E-2</v>
      </c>
      <c r="R78" t="str">
        <f t="shared" si="7"/>
        <v>1975$/kg</v>
      </c>
      <c r="S78">
        <f t="shared" si="8"/>
        <v>-153.9460588235294</v>
      </c>
      <c r="T78" s="2">
        <f t="shared" si="9"/>
        <v>-250.20313199426113</v>
      </c>
    </row>
    <row r="79" spans="1:20" x14ac:dyDescent="0.25">
      <c r="A79" t="s">
        <v>153</v>
      </c>
      <c r="B79">
        <v>1.37235E-2</v>
      </c>
      <c r="C79" t="s">
        <v>135</v>
      </c>
      <c r="D79" t="s">
        <v>134</v>
      </c>
      <c r="F79" t="s">
        <v>153</v>
      </c>
      <c r="G79">
        <v>2.4799999999999999E-2</v>
      </c>
      <c r="H79" t="s">
        <v>135</v>
      </c>
      <c r="I79" t="s">
        <v>134</v>
      </c>
      <c r="K79" t="s">
        <v>153</v>
      </c>
      <c r="L79">
        <v>1.02478E-2</v>
      </c>
      <c r="M79" t="s">
        <v>173</v>
      </c>
      <c r="N79" t="s">
        <v>134</v>
      </c>
      <c r="P79" t="str">
        <f t="shared" si="5"/>
        <v>European Free Trade Association</v>
      </c>
      <c r="Q79">
        <f t="shared" si="6"/>
        <v>-2.1324299999999997E-2</v>
      </c>
      <c r="R79" t="str">
        <f t="shared" si="7"/>
        <v>1975$/kg</v>
      </c>
      <c r="S79">
        <f t="shared" si="8"/>
        <v>-125.43705882352937</v>
      </c>
      <c r="T79" s="2">
        <f t="shared" si="9"/>
        <v>-221.69413199426108</v>
      </c>
    </row>
    <row r="80" spans="1:20" x14ac:dyDescent="0.25">
      <c r="A80" t="s">
        <v>153</v>
      </c>
      <c r="B80">
        <v>1.33493E-2</v>
      </c>
      <c r="C80" t="s">
        <v>136</v>
      </c>
      <c r="D80" t="s">
        <v>134</v>
      </c>
      <c r="F80" t="s">
        <v>153</v>
      </c>
      <c r="G80">
        <v>2.4199999999999999E-2</v>
      </c>
      <c r="H80" t="s">
        <v>136</v>
      </c>
      <c r="I80" t="s">
        <v>134</v>
      </c>
      <c r="K80" t="s">
        <v>153</v>
      </c>
      <c r="L80">
        <v>1.4346599999999999E-2</v>
      </c>
      <c r="M80" t="s">
        <v>174</v>
      </c>
      <c r="N80" t="s">
        <v>134</v>
      </c>
      <c r="P80" t="str">
        <f t="shared" si="5"/>
        <v>European Free Trade Association</v>
      </c>
      <c r="Q80">
        <f t="shared" si="6"/>
        <v>-2.5197299999999999E-2</v>
      </c>
      <c r="R80" t="str">
        <f t="shared" si="7"/>
        <v>1975$/kg</v>
      </c>
      <c r="S80">
        <f t="shared" si="8"/>
        <v>-148.21941176470588</v>
      </c>
      <c r="T80" s="2">
        <f t="shared" si="9"/>
        <v>-244.47648493543761</v>
      </c>
    </row>
    <row r="81" spans="1:20" x14ac:dyDescent="0.25">
      <c r="A81" t="s">
        <v>153</v>
      </c>
      <c r="B81">
        <v>1.30864E-2</v>
      </c>
      <c r="C81" t="s">
        <v>137</v>
      </c>
      <c r="D81" t="s">
        <v>134</v>
      </c>
      <c r="F81" t="s">
        <v>153</v>
      </c>
      <c r="G81">
        <v>2.52E-2</v>
      </c>
      <c r="H81" t="s">
        <v>137</v>
      </c>
      <c r="I81" t="s">
        <v>134</v>
      </c>
      <c r="K81" t="s">
        <v>153</v>
      </c>
      <c r="L81">
        <v>1.39556E-2</v>
      </c>
      <c r="M81" t="s">
        <v>175</v>
      </c>
      <c r="N81" t="s">
        <v>134</v>
      </c>
      <c r="P81" t="str">
        <f t="shared" si="5"/>
        <v>European Free Trade Association</v>
      </c>
      <c r="Q81">
        <f t="shared" si="6"/>
        <v>-2.6069200000000001E-2</v>
      </c>
      <c r="R81" t="str">
        <f t="shared" si="7"/>
        <v>1975$/kg</v>
      </c>
      <c r="S81">
        <f t="shared" si="8"/>
        <v>-153.34823529411764</v>
      </c>
      <c r="T81" s="2">
        <f t="shared" si="9"/>
        <v>-249.60530846484937</v>
      </c>
    </row>
    <row r="82" spans="1:20" x14ac:dyDescent="0.25">
      <c r="A82" t="s">
        <v>153</v>
      </c>
      <c r="B82">
        <v>7.6610200000000002E-3</v>
      </c>
      <c r="C82" t="s">
        <v>138</v>
      </c>
      <c r="D82" t="s">
        <v>134</v>
      </c>
      <c r="F82" t="s">
        <v>153</v>
      </c>
      <c r="G82">
        <v>2.5100000000000001E-2</v>
      </c>
      <c r="H82" t="s">
        <v>138</v>
      </c>
      <c r="I82" t="s">
        <v>134</v>
      </c>
      <c r="K82" t="s">
        <v>153</v>
      </c>
      <c r="L82">
        <v>9.7832500000000003E-3</v>
      </c>
      <c r="M82" t="s">
        <v>176</v>
      </c>
      <c r="N82" t="s">
        <v>134</v>
      </c>
      <c r="P82" t="str">
        <f t="shared" si="5"/>
        <v>European Free Trade Association</v>
      </c>
      <c r="Q82">
        <f t="shared" si="6"/>
        <v>-2.722223E-2</v>
      </c>
      <c r="R82" t="str">
        <f t="shared" si="7"/>
        <v>1975$/kg</v>
      </c>
      <c r="S82">
        <f t="shared" si="8"/>
        <v>-160.13076470588234</v>
      </c>
      <c r="T82" s="2">
        <f t="shared" si="9"/>
        <v>-256.38783787661407</v>
      </c>
    </row>
    <row r="83" spans="1:20" x14ac:dyDescent="0.25">
      <c r="A83" t="s">
        <v>154</v>
      </c>
      <c r="B83">
        <v>8.7529300000000004E-2</v>
      </c>
      <c r="C83" t="s">
        <v>133</v>
      </c>
      <c r="D83" t="s">
        <v>134</v>
      </c>
      <c r="F83" t="s">
        <v>154</v>
      </c>
      <c r="G83">
        <v>2.5700000000000001E-2</v>
      </c>
      <c r="H83" t="s">
        <v>133</v>
      </c>
      <c r="I83" t="s">
        <v>134</v>
      </c>
      <c r="K83" t="s">
        <v>154</v>
      </c>
      <c r="L83">
        <v>4.3851899999999999E-2</v>
      </c>
      <c r="M83" t="s">
        <v>172</v>
      </c>
      <c r="N83" t="s">
        <v>134</v>
      </c>
      <c r="P83" t="str">
        <f t="shared" si="5"/>
        <v>India</v>
      </c>
      <c r="Q83">
        <f t="shared" si="6"/>
        <v>1.7977400000000004E-2</v>
      </c>
      <c r="R83" t="str">
        <f t="shared" si="7"/>
        <v>1975$/kg</v>
      </c>
      <c r="S83">
        <f t="shared" si="8"/>
        <v>105.7494117647059</v>
      </c>
      <c r="T83" s="2">
        <f t="shared" si="9"/>
        <v>9.492338593974182</v>
      </c>
    </row>
    <row r="84" spans="1:20" x14ac:dyDescent="0.25">
      <c r="A84" t="s">
        <v>154</v>
      </c>
      <c r="B84">
        <v>8.9627499999999999E-2</v>
      </c>
      <c r="C84" t="s">
        <v>135</v>
      </c>
      <c r="D84" t="s">
        <v>134</v>
      </c>
      <c r="F84" t="s">
        <v>154</v>
      </c>
      <c r="G84">
        <v>2.4799999999999999E-2</v>
      </c>
      <c r="H84" t="s">
        <v>135</v>
      </c>
      <c r="I84" t="s">
        <v>134</v>
      </c>
      <c r="K84" t="s">
        <v>154</v>
      </c>
      <c r="L84">
        <v>4.6303299999999999E-2</v>
      </c>
      <c r="M84" t="s">
        <v>173</v>
      </c>
      <c r="N84" t="s">
        <v>134</v>
      </c>
      <c r="P84" t="str">
        <f t="shared" si="5"/>
        <v>India</v>
      </c>
      <c r="Q84">
        <f t="shared" si="6"/>
        <v>1.8524199999999998E-2</v>
      </c>
      <c r="R84" t="str">
        <f t="shared" si="7"/>
        <v>1975$/kg</v>
      </c>
      <c r="S84">
        <f t="shared" si="8"/>
        <v>108.96588235294115</v>
      </c>
      <c r="T84" s="2">
        <f t="shared" si="9"/>
        <v>12.708809182209436</v>
      </c>
    </row>
    <row r="85" spans="1:20" x14ac:dyDescent="0.25">
      <c r="A85" t="s">
        <v>154</v>
      </c>
      <c r="B85">
        <v>8.9329800000000001E-2</v>
      </c>
      <c r="C85" t="s">
        <v>136</v>
      </c>
      <c r="D85" t="s">
        <v>134</v>
      </c>
      <c r="F85" t="s">
        <v>154</v>
      </c>
      <c r="G85">
        <v>2.4199999999999999E-2</v>
      </c>
      <c r="H85" t="s">
        <v>136</v>
      </c>
      <c r="I85" t="s">
        <v>134</v>
      </c>
      <c r="K85" t="s">
        <v>154</v>
      </c>
      <c r="L85">
        <v>5.13201E-2</v>
      </c>
      <c r="M85" t="s">
        <v>174</v>
      </c>
      <c r="N85" t="s">
        <v>134</v>
      </c>
      <c r="P85" t="str">
        <f t="shared" si="5"/>
        <v>India</v>
      </c>
      <c r="Q85">
        <f t="shared" si="6"/>
        <v>1.3809700000000001E-2</v>
      </c>
      <c r="R85" t="str">
        <f t="shared" si="7"/>
        <v>1975$/kg</v>
      </c>
      <c r="S85">
        <f t="shared" si="8"/>
        <v>81.233529411764707</v>
      </c>
      <c r="T85" s="2">
        <f t="shared" si="9"/>
        <v>-15.023543758967008</v>
      </c>
    </row>
    <row r="86" spans="1:20" x14ac:dyDescent="0.25">
      <c r="A86" t="s">
        <v>154</v>
      </c>
      <c r="B86">
        <v>0.10441499999999999</v>
      </c>
      <c r="C86" t="s">
        <v>137</v>
      </c>
      <c r="D86" t="s">
        <v>134</v>
      </c>
      <c r="F86" t="s">
        <v>154</v>
      </c>
      <c r="G86">
        <v>2.52E-2</v>
      </c>
      <c r="H86" t="s">
        <v>137</v>
      </c>
      <c r="I86" t="s">
        <v>134</v>
      </c>
      <c r="K86" t="s">
        <v>154</v>
      </c>
      <c r="L86">
        <v>5.6712699999999998E-2</v>
      </c>
      <c r="M86" t="s">
        <v>175</v>
      </c>
      <c r="N86" t="s">
        <v>134</v>
      </c>
      <c r="P86" t="str">
        <f t="shared" si="5"/>
        <v>India</v>
      </c>
      <c r="Q86">
        <f t="shared" si="6"/>
        <v>2.2502299999999996E-2</v>
      </c>
      <c r="R86" t="str">
        <f t="shared" si="7"/>
        <v>1975$/kg</v>
      </c>
      <c r="S86">
        <f t="shared" si="8"/>
        <v>132.36647058823525</v>
      </c>
      <c r="T86" s="2">
        <f t="shared" si="9"/>
        <v>36.10939741750353</v>
      </c>
    </row>
    <row r="87" spans="1:20" x14ac:dyDescent="0.25">
      <c r="A87" t="s">
        <v>154</v>
      </c>
      <c r="B87">
        <v>8.28068E-2</v>
      </c>
      <c r="C87" t="s">
        <v>138</v>
      </c>
      <c r="D87" t="s">
        <v>134</v>
      </c>
      <c r="F87" t="s">
        <v>154</v>
      </c>
      <c r="G87">
        <v>2.5100000000000001E-2</v>
      </c>
      <c r="H87" t="s">
        <v>138</v>
      </c>
      <c r="I87" t="s">
        <v>134</v>
      </c>
      <c r="K87" t="s">
        <v>154</v>
      </c>
      <c r="L87">
        <v>4.5102799999999998E-2</v>
      </c>
      <c r="M87" t="s">
        <v>176</v>
      </c>
      <c r="N87" t="s">
        <v>134</v>
      </c>
      <c r="P87" t="str">
        <f t="shared" si="5"/>
        <v>India</v>
      </c>
      <c r="Q87">
        <f t="shared" si="6"/>
        <v>1.2604000000000004E-2</v>
      </c>
      <c r="R87" t="str">
        <f t="shared" si="7"/>
        <v>1975$/kg</v>
      </c>
      <c r="S87">
        <f t="shared" si="8"/>
        <v>74.141176470588249</v>
      </c>
      <c r="T87" s="2">
        <f t="shared" si="9"/>
        <v>-22.115896700143466</v>
      </c>
    </row>
    <row r="88" spans="1:20" x14ac:dyDescent="0.25">
      <c r="A88" t="s">
        <v>155</v>
      </c>
      <c r="B88">
        <v>6.9171700000000003E-2</v>
      </c>
      <c r="C88" t="s">
        <v>133</v>
      </c>
      <c r="D88" t="s">
        <v>134</v>
      </c>
      <c r="F88" t="s">
        <v>155</v>
      </c>
      <c r="G88">
        <v>2.5700000000000001E-2</v>
      </c>
      <c r="H88" t="s">
        <v>133</v>
      </c>
      <c r="I88" t="s">
        <v>134</v>
      </c>
      <c r="K88" t="s">
        <v>155</v>
      </c>
      <c r="L88">
        <v>3.5436700000000002E-2</v>
      </c>
      <c r="M88" t="s">
        <v>172</v>
      </c>
      <c r="N88" t="s">
        <v>134</v>
      </c>
      <c r="P88" t="str">
        <f t="shared" si="5"/>
        <v>Indonesia</v>
      </c>
      <c r="Q88">
        <f t="shared" si="6"/>
        <v>8.0350000000000005E-3</v>
      </c>
      <c r="R88" t="str">
        <f t="shared" si="7"/>
        <v>1975$/kg</v>
      </c>
      <c r="S88">
        <f t="shared" si="8"/>
        <v>47.264705882352935</v>
      </c>
      <c r="T88" s="2">
        <f t="shared" si="9"/>
        <v>-48.99236728837878</v>
      </c>
    </row>
    <row r="89" spans="1:20" x14ac:dyDescent="0.25">
      <c r="A89" t="s">
        <v>155</v>
      </c>
      <c r="B89">
        <v>9.2670199999999994E-2</v>
      </c>
      <c r="C89" t="s">
        <v>135</v>
      </c>
      <c r="D89" t="s">
        <v>134</v>
      </c>
      <c r="F89" t="s">
        <v>155</v>
      </c>
      <c r="G89">
        <v>2.4799999999999999E-2</v>
      </c>
      <c r="H89" t="s">
        <v>135</v>
      </c>
      <c r="I89" t="s">
        <v>134</v>
      </c>
      <c r="K89" t="s">
        <v>155</v>
      </c>
      <c r="L89">
        <v>4.7748600000000002E-2</v>
      </c>
      <c r="M89" t="s">
        <v>173</v>
      </c>
      <c r="N89" t="s">
        <v>134</v>
      </c>
      <c r="P89" t="str">
        <f t="shared" si="5"/>
        <v>Indonesia</v>
      </c>
      <c r="Q89">
        <f t="shared" si="6"/>
        <v>2.0121599999999989E-2</v>
      </c>
      <c r="R89" t="str">
        <f t="shared" si="7"/>
        <v>1975$/kg</v>
      </c>
      <c r="S89">
        <f t="shared" si="8"/>
        <v>118.36235294117641</v>
      </c>
      <c r="T89" s="2">
        <f t="shared" si="9"/>
        <v>22.105279770444696</v>
      </c>
    </row>
    <row r="90" spans="1:20" x14ac:dyDescent="0.25">
      <c r="A90" t="s">
        <v>155</v>
      </c>
      <c r="B90">
        <v>7.8512200000000004E-2</v>
      </c>
      <c r="C90" t="s">
        <v>136</v>
      </c>
      <c r="D90" t="s">
        <v>134</v>
      </c>
      <c r="F90" t="s">
        <v>155</v>
      </c>
      <c r="G90">
        <v>2.4199999999999999E-2</v>
      </c>
      <c r="H90" t="s">
        <v>136</v>
      </c>
      <c r="I90" t="s">
        <v>134</v>
      </c>
      <c r="K90" t="s">
        <v>155</v>
      </c>
      <c r="L90">
        <v>4.6056100000000003E-2</v>
      </c>
      <c r="M90" t="s">
        <v>174</v>
      </c>
      <c r="N90" t="s">
        <v>134</v>
      </c>
      <c r="P90" t="str">
        <f t="shared" si="5"/>
        <v>Indonesia</v>
      </c>
      <c r="Q90">
        <f t="shared" si="6"/>
        <v>8.2561000000000023E-3</v>
      </c>
      <c r="R90" t="str">
        <f t="shared" si="7"/>
        <v>1975$/kg</v>
      </c>
      <c r="S90">
        <f t="shared" si="8"/>
        <v>48.56529411764707</v>
      </c>
      <c r="T90" s="2">
        <f t="shared" si="9"/>
        <v>-47.691779053084645</v>
      </c>
    </row>
    <row r="91" spans="1:20" x14ac:dyDescent="0.25">
      <c r="A91" t="s">
        <v>155</v>
      </c>
      <c r="B91">
        <v>8.5596099999999994E-2</v>
      </c>
      <c r="C91" t="s">
        <v>137</v>
      </c>
      <c r="D91" t="s">
        <v>134</v>
      </c>
      <c r="F91" t="s">
        <v>155</v>
      </c>
      <c r="G91">
        <v>2.52E-2</v>
      </c>
      <c r="H91" t="s">
        <v>137</v>
      </c>
      <c r="I91" t="s">
        <v>134</v>
      </c>
      <c r="K91" t="s">
        <v>155</v>
      </c>
      <c r="L91">
        <v>4.7902100000000003E-2</v>
      </c>
      <c r="M91" t="s">
        <v>175</v>
      </c>
      <c r="N91" t="s">
        <v>134</v>
      </c>
      <c r="P91" t="str">
        <f t="shared" si="5"/>
        <v>Indonesia</v>
      </c>
      <c r="Q91">
        <f t="shared" si="6"/>
        <v>1.2493999999999991E-2</v>
      </c>
      <c r="R91" t="str">
        <f t="shared" si="7"/>
        <v>1975$/kg</v>
      </c>
      <c r="S91">
        <f t="shared" si="8"/>
        <v>73.494117647058772</v>
      </c>
      <c r="T91" s="2">
        <f t="shared" si="9"/>
        <v>-22.762955523672943</v>
      </c>
    </row>
    <row r="92" spans="1:20" x14ac:dyDescent="0.25">
      <c r="A92" t="s">
        <v>155</v>
      </c>
      <c r="B92">
        <v>6.58223E-2</v>
      </c>
      <c r="C92" t="s">
        <v>138</v>
      </c>
      <c r="D92" t="s">
        <v>134</v>
      </c>
      <c r="F92" t="s">
        <v>155</v>
      </c>
      <c r="G92">
        <v>2.5100000000000001E-2</v>
      </c>
      <c r="H92" t="s">
        <v>138</v>
      </c>
      <c r="I92" t="s">
        <v>134</v>
      </c>
      <c r="K92" t="s">
        <v>155</v>
      </c>
      <c r="L92">
        <v>3.7119800000000001E-2</v>
      </c>
      <c r="M92" t="s">
        <v>176</v>
      </c>
      <c r="N92" t="s">
        <v>134</v>
      </c>
      <c r="P92" t="str">
        <f t="shared" si="5"/>
        <v>Indonesia</v>
      </c>
      <c r="Q92">
        <f t="shared" si="6"/>
        <v>3.6025000000000015E-3</v>
      </c>
      <c r="R92" t="str">
        <f t="shared" si="7"/>
        <v>1975$/kg</v>
      </c>
      <c r="S92">
        <f t="shared" si="8"/>
        <v>21.191176470588246</v>
      </c>
      <c r="T92" s="2">
        <f t="shared" si="9"/>
        <v>-75.065896700143469</v>
      </c>
    </row>
    <row r="93" spans="1:20" x14ac:dyDescent="0.25">
      <c r="A93" t="s">
        <v>156</v>
      </c>
      <c r="B93">
        <v>-6.61839E-3</v>
      </c>
      <c r="C93" t="s">
        <v>133</v>
      </c>
      <c r="D93" t="s">
        <v>134</v>
      </c>
      <c r="F93" t="s">
        <v>156</v>
      </c>
      <c r="G93">
        <v>2.5700000000000001E-2</v>
      </c>
      <c r="H93" t="s">
        <v>133</v>
      </c>
      <c r="I93" t="s">
        <v>134</v>
      </c>
      <c r="K93" t="s">
        <v>156</v>
      </c>
      <c r="L93">
        <v>6.9453500000000003E-4</v>
      </c>
      <c r="M93" t="s">
        <v>172</v>
      </c>
      <c r="N93" t="s">
        <v>134</v>
      </c>
      <c r="P93" t="str">
        <f t="shared" si="5"/>
        <v>Japan</v>
      </c>
      <c r="Q93">
        <f t="shared" si="6"/>
        <v>-3.3012925000000005E-2</v>
      </c>
      <c r="R93" t="str">
        <f t="shared" si="7"/>
        <v>1975$/kg</v>
      </c>
      <c r="S93">
        <f t="shared" si="8"/>
        <v>-194.19367647058826</v>
      </c>
      <c r="T93" s="2">
        <f t="shared" si="9"/>
        <v>-290.45074964131999</v>
      </c>
    </row>
    <row r="94" spans="1:20" x14ac:dyDescent="0.25">
      <c r="A94" t="s">
        <v>156</v>
      </c>
      <c r="B94">
        <v>1.8580300000000001E-3</v>
      </c>
      <c r="C94" t="s">
        <v>135</v>
      </c>
      <c r="D94" t="s">
        <v>134</v>
      </c>
      <c r="F94" t="s">
        <v>156</v>
      </c>
      <c r="G94">
        <v>2.4799999999999999E-2</v>
      </c>
      <c r="H94" t="s">
        <v>135</v>
      </c>
      <c r="I94" t="s">
        <v>134</v>
      </c>
      <c r="K94" t="s">
        <v>156</v>
      </c>
      <c r="L94">
        <v>4.61153E-3</v>
      </c>
      <c r="M94" t="s">
        <v>173</v>
      </c>
      <c r="N94" t="s">
        <v>134</v>
      </c>
      <c r="P94" t="str">
        <f t="shared" si="5"/>
        <v>Japan</v>
      </c>
      <c r="Q94">
        <f t="shared" si="6"/>
        <v>-2.7553499999999998E-2</v>
      </c>
      <c r="R94" t="str">
        <f t="shared" si="7"/>
        <v>1975$/kg</v>
      </c>
      <c r="S94">
        <f t="shared" si="8"/>
        <v>-162.07941176470587</v>
      </c>
      <c r="T94" s="2">
        <f t="shared" si="9"/>
        <v>-258.33648493543757</v>
      </c>
    </row>
    <row r="95" spans="1:20" x14ac:dyDescent="0.25">
      <c r="A95" t="s">
        <v>156</v>
      </c>
      <c r="B95">
        <v>2.3710200000000001E-2</v>
      </c>
      <c r="C95" t="s">
        <v>136</v>
      </c>
      <c r="D95" t="s">
        <v>134</v>
      </c>
      <c r="F95" t="s">
        <v>156</v>
      </c>
      <c r="G95">
        <v>2.4199999999999999E-2</v>
      </c>
      <c r="H95" t="s">
        <v>136</v>
      </c>
      <c r="I95" t="s">
        <v>134</v>
      </c>
      <c r="K95" t="s">
        <v>156</v>
      </c>
      <c r="L95">
        <v>1.9388499999999999E-2</v>
      </c>
      <c r="M95" t="s">
        <v>174</v>
      </c>
      <c r="N95" t="s">
        <v>134</v>
      </c>
      <c r="P95" t="str">
        <f t="shared" si="5"/>
        <v>Japan</v>
      </c>
      <c r="Q95">
        <f t="shared" si="6"/>
        <v>-1.9878299999999998E-2</v>
      </c>
      <c r="R95" t="str">
        <f t="shared" si="7"/>
        <v>1975$/kg</v>
      </c>
      <c r="S95">
        <f t="shared" si="8"/>
        <v>-116.93117647058821</v>
      </c>
      <c r="T95" s="2">
        <f t="shared" si="9"/>
        <v>-213.18824964131994</v>
      </c>
    </row>
    <row r="96" spans="1:20" x14ac:dyDescent="0.25">
      <c r="A96" t="s">
        <v>156</v>
      </c>
      <c r="B96">
        <v>-3.3568299999999999E-3</v>
      </c>
      <c r="C96" t="s">
        <v>137</v>
      </c>
      <c r="D96" t="s">
        <v>134</v>
      </c>
      <c r="F96" t="s">
        <v>156</v>
      </c>
      <c r="G96">
        <v>2.52E-2</v>
      </c>
      <c r="H96" t="s">
        <v>137</v>
      </c>
      <c r="I96" t="s">
        <v>134</v>
      </c>
      <c r="K96" t="s">
        <v>156</v>
      </c>
      <c r="L96">
        <v>6.2575E-3</v>
      </c>
      <c r="M96" t="s">
        <v>175</v>
      </c>
      <c r="N96" t="s">
        <v>134</v>
      </c>
      <c r="P96" t="str">
        <f t="shared" si="5"/>
        <v>Japan</v>
      </c>
      <c r="Q96">
        <f t="shared" si="6"/>
        <v>-3.4814329999999998E-2</v>
      </c>
      <c r="R96" t="str">
        <f t="shared" si="7"/>
        <v>1975$/kg</v>
      </c>
      <c r="S96">
        <f t="shared" si="8"/>
        <v>-204.79017647058819</v>
      </c>
      <c r="T96" s="2">
        <f t="shared" si="9"/>
        <v>-301.04724964131992</v>
      </c>
    </row>
    <row r="97" spans="1:20" x14ac:dyDescent="0.25">
      <c r="A97" t="s">
        <v>156</v>
      </c>
      <c r="B97">
        <v>-1.21063E-2</v>
      </c>
      <c r="C97" t="s">
        <v>138</v>
      </c>
      <c r="D97" t="s">
        <v>134</v>
      </c>
      <c r="F97" t="s">
        <v>156</v>
      </c>
      <c r="G97">
        <v>2.5100000000000001E-2</v>
      </c>
      <c r="H97" t="s">
        <v>138</v>
      </c>
      <c r="I97" t="s">
        <v>134</v>
      </c>
      <c r="K97" t="s">
        <v>156</v>
      </c>
      <c r="L97">
        <v>4.92356E-4</v>
      </c>
      <c r="M97" t="s">
        <v>176</v>
      </c>
      <c r="N97" t="s">
        <v>134</v>
      </c>
      <c r="P97" t="str">
        <f t="shared" si="5"/>
        <v>Japan</v>
      </c>
      <c r="Q97">
        <f t="shared" si="6"/>
        <v>-3.7698655999999997E-2</v>
      </c>
      <c r="R97" t="str">
        <f t="shared" si="7"/>
        <v>1975$/kg</v>
      </c>
      <c r="S97">
        <f t="shared" si="8"/>
        <v>-221.75679999999997</v>
      </c>
      <c r="T97" s="2">
        <f t="shared" si="9"/>
        <v>-318.0138731707317</v>
      </c>
    </row>
    <row r="98" spans="1:20" x14ac:dyDescent="0.25">
      <c r="A98" t="s">
        <v>157</v>
      </c>
      <c r="B98">
        <v>3.1606099999999998E-2</v>
      </c>
      <c r="C98" t="s">
        <v>133</v>
      </c>
      <c r="D98" t="s">
        <v>134</v>
      </c>
      <c r="F98" t="s">
        <v>157</v>
      </c>
      <c r="G98">
        <v>2.5700000000000001E-2</v>
      </c>
      <c r="H98" t="s">
        <v>133</v>
      </c>
      <c r="I98" t="s">
        <v>134</v>
      </c>
      <c r="K98" t="s">
        <v>157</v>
      </c>
      <c r="L98">
        <v>1.8216599999999999E-2</v>
      </c>
      <c r="M98" t="s">
        <v>172</v>
      </c>
      <c r="N98" t="s">
        <v>134</v>
      </c>
      <c r="P98" t="str">
        <f t="shared" si="5"/>
        <v>Mexico</v>
      </c>
      <c r="Q98">
        <f t="shared" si="6"/>
        <v>-1.2310500000000002E-2</v>
      </c>
      <c r="R98" t="str">
        <f t="shared" si="7"/>
        <v>1975$/kg</v>
      </c>
      <c r="S98">
        <f t="shared" si="8"/>
        <v>-72.414705882352948</v>
      </c>
      <c r="T98" s="2">
        <f t="shared" si="9"/>
        <v>-168.67177905308466</v>
      </c>
    </row>
    <row r="99" spans="1:20" x14ac:dyDescent="0.25">
      <c r="A99" t="s">
        <v>157</v>
      </c>
      <c r="B99">
        <v>4.5957499999999998E-2</v>
      </c>
      <c r="C99" t="s">
        <v>135</v>
      </c>
      <c r="D99" t="s">
        <v>134</v>
      </c>
      <c r="F99" t="s">
        <v>157</v>
      </c>
      <c r="G99">
        <v>2.4799999999999999E-2</v>
      </c>
      <c r="H99" t="s">
        <v>135</v>
      </c>
      <c r="I99" t="s">
        <v>134</v>
      </c>
      <c r="K99" t="s">
        <v>157</v>
      </c>
      <c r="L99">
        <v>2.5559399999999999E-2</v>
      </c>
      <c r="M99" t="s">
        <v>173</v>
      </c>
      <c r="N99" t="s">
        <v>134</v>
      </c>
      <c r="P99" t="str">
        <f t="shared" si="5"/>
        <v>Mexico</v>
      </c>
      <c r="Q99">
        <f t="shared" si="6"/>
        <v>-4.4019000000000003E-3</v>
      </c>
      <c r="R99" t="str">
        <f t="shared" si="7"/>
        <v>1975$/kg</v>
      </c>
      <c r="S99">
        <f t="shared" si="8"/>
        <v>-25.893529411764703</v>
      </c>
      <c r="T99" s="2">
        <f t="shared" si="9"/>
        <v>-122.15060258249642</v>
      </c>
    </row>
    <row r="100" spans="1:20" x14ac:dyDescent="0.25">
      <c r="A100" t="s">
        <v>157</v>
      </c>
      <c r="B100">
        <v>4.4269299999999998E-2</v>
      </c>
      <c r="C100" t="s">
        <v>136</v>
      </c>
      <c r="D100" t="s">
        <v>134</v>
      </c>
      <c r="F100" t="s">
        <v>157</v>
      </c>
      <c r="G100">
        <v>2.4199999999999999E-2</v>
      </c>
      <c r="H100" t="s">
        <v>136</v>
      </c>
      <c r="I100" t="s">
        <v>134</v>
      </c>
      <c r="K100" t="s">
        <v>157</v>
      </c>
      <c r="L100">
        <v>2.93929E-2</v>
      </c>
      <c r="M100" t="s">
        <v>174</v>
      </c>
      <c r="N100" t="s">
        <v>134</v>
      </c>
      <c r="P100" t="str">
        <f t="shared" si="5"/>
        <v>Mexico</v>
      </c>
      <c r="Q100">
        <f t="shared" si="6"/>
        <v>-9.3236000000000013E-3</v>
      </c>
      <c r="R100" t="str">
        <f t="shared" si="7"/>
        <v>1975$/kg</v>
      </c>
      <c r="S100">
        <f t="shared" si="8"/>
        <v>-54.844705882352947</v>
      </c>
      <c r="T100" s="2">
        <f t="shared" si="9"/>
        <v>-151.10177905308467</v>
      </c>
    </row>
    <row r="101" spans="1:20" x14ac:dyDescent="0.25">
      <c r="A101" t="s">
        <v>157</v>
      </c>
      <c r="B101">
        <v>4.2622800000000002E-2</v>
      </c>
      <c r="C101" t="s">
        <v>137</v>
      </c>
      <c r="D101" t="s">
        <v>134</v>
      </c>
      <c r="F101" t="s">
        <v>157</v>
      </c>
      <c r="G101">
        <v>2.52E-2</v>
      </c>
      <c r="H101" t="s">
        <v>137</v>
      </c>
      <c r="I101" t="s">
        <v>134</v>
      </c>
      <c r="K101" t="s">
        <v>157</v>
      </c>
      <c r="L101">
        <v>2.7783499999999999E-2</v>
      </c>
      <c r="M101" t="s">
        <v>175</v>
      </c>
      <c r="N101" t="s">
        <v>134</v>
      </c>
      <c r="P101" t="str">
        <f t="shared" si="5"/>
        <v>Mexico</v>
      </c>
      <c r="Q101">
        <f t="shared" si="6"/>
        <v>-1.0360699999999997E-2</v>
      </c>
      <c r="R101" t="str">
        <f t="shared" si="7"/>
        <v>1975$/kg</v>
      </c>
      <c r="S101">
        <f t="shared" si="8"/>
        <v>-60.945294117647038</v>
      </c>
      <c r="T101" s="2">
        <f t="shared" si="9"/>
        <v>-157.20236728837875</v>
      </c>
    </row>
    <row r="102" spans="1:20" x14ac:dyDescent="0.25">
      <c r="A102" t="s">
        <v>157</v>
      </c>
      <c r="B102">
        <v>2.9471399999999998E-2</v>
      </c>
      <c r="C102" t="s">
        <v>138</v>
      </c>
      <c r="D102" t="s">
        <v>134</v>
      </c>
      <c r="F102" t="s">
        <v>157</v>
      </c>
      <c r="G102">
        <v>2.5100000000000001E-2</v>
      </c>
      <c r="H102" t="s">
        <v>138</v>
      </c>
      <c r="I102" t="s">
        <v>134</v>
      </c>
      <c r="K102" t="s">
        <v>157</v>
      </c>
      <c r="L102">
        <v>2.0034400000000001E-2</v>
      </c>
      <c r="M102" t="s">
        <v>176</v>
      </c>
      <c r="N102" t="s">
        <v>134</v>
      </c>
      <c r="P102" t="str">
        <f t="shared" si="5"/>
        <v>Mexico</v>
      </c>
      <c r="Q102">
        <f t="shared" si="6"/>
        <v>-1.5663000000000003E-2</v>
      </c>
      <c r="R102" t="str">
        <f t="shared" si="7"/>
        <v>1975$/kg</v>
      </c>
      <c r="S102">
        <f t="shared" si="8"/>
        <v>-92.135294117647064</v>
      </c>
      <c r="T102" s="2">
        <f t="shared" si="9"/>
        <v>-188.39236728837878</v>
      </c>
    </row>
    <row r="103" spans="1:20" x14ac:dyDescent="0.25">
      <c r="A103" t="s">
        <v>158</v>
      </c>
      <c r="B103">
        <v>3.92973E-2</v>
      </c>
      <c r="C103" t="s">
        <v>133</v>
      </c>
      <c r="D103" t="s">
        <v>134</v>
      </c>
      <c r="F103" t="s">
        <v>158</v>
      </c>
      <c r="G103">
        <v>2.5700000000000001E-2</v>
      </c>
      <c r="H103" t="s">
        <v>133</v>
      </c>
      <c r="I103" t="s">
        <v>134</v>
      </c>
      <c r="K103" t="s">
        <v>158</v>
      </c>
      <c r="L103">
        <v>2.1742299999999999E-2</v>
      </c>
      <c r="M103" t="s">
        <v>172</v>
      </c>
      <c r="N103" t="s">
        <v>134</v>
      </c>
      <c r="P103" t="str">
        <f t="shared" si="5"/>
        <v>Middle East</v>
      </c>
      <c r="Q103">
        <f t="shared" si="6"/>
        <v>-8.1449999999999995E-3</v>
      </c>
      <c r="R103" t="str">
        <f t="shared" si="7"/>
        <v>1975$/kg</v>
      </c>
      <c r="S103">
        <f t="shared" si="8"/>
        <v>-47.911764705882348</v>
      </c>
      <c r="T103" s="2">
        <f t="shared" si="9"/>
        <v>-144.16883787661408</v>
      </c>
    </row>
    <row r="104" spans="1:20" x14ac:dyDescent="0.25">
      <c r="A104" t="s">
        <v>158</v>
      </c>
      <c r="B104">
        <v>4.9520300000000003E-2</v>
      </c>
      <c r="C104" t="s">
        <v>135</v>
      </c>
      <c r="D104" t="s">
        <v>134</v>
      </c>
      <c r="F104" t="s">
        <v>158</v>
      </c>
      <c r="G104">
        <v>2.4799999999999999E-2</v>
      </c>
      <c r="H104" t="s">
        <v>135</v>
      </c>
      <c r="I104" t="s">
        <v>134</v>
      </c>
      <c r="K104" t="s">
        <v>158</v>
      </c>
      <c r="L104">
        <v>2.72518E-2</v>
      </c>
      <c r="M104" t="s">
        <v>173</v>
      </c>
      <c r="N104" t="s">
        <v>134</v>
      </c>
      <c r="P104" t="str">
        <f t="shared" si="5"/>
        <v>Middle East</v>
      </c>
      <c r="Q104">
        <f t="shared" si="6"/>
        <v>-2.5314999999999956E-3</v>
      </c>
      <c r="R104" t="str">
        <f t="shared" si="7"/>
        <v>1975$/kg</v>
      </c>
      <c r="S104">
        <f t="shared" si="8"/>
        <v>-14.891176470588208</v>
      </c>
      <c r="T104" s="2">
        <f t="shared" si="9"/>
        <v>-111.14824964131992</v>
      </c>
    </row>
    <row r="105" spans="1:20" x14ac:dyDescent="0.25">
      <c r="A105" t="s">
        <v>158</v>
      </c>
      <c r="B105">
        <v>3.7148399999999998E-2</v>
      </c>
      <c r="C105" t="s">
        <v>136</v>
      </c>
      <c r="D105" t="s">
        <v>134</v>
      </c>
      <c r="F105" t="s">
        <v>158</v>
      </c>
      <c r="G105">
        <v>2.4199999999999999E-2</v>
      </c>
      <c r="H105" t="s">
        <v>136</v>
      </c>
      <c r="I105" t="s">
        <v>134</v>
      </c>
      <c r="K105" t="s">
        <v>158</v>
      </c>
      <c r="L105">
        <v>2.5927700000000001E-2</v>
      </c>
      <c r="M105" t="s">
        <v>174</v>
      </c>
      <c r="N105" t="s">
        <v>134</v>
      </c>
      <c r="P105" t="str">
        <f t="shared" si="5"/>
        <v>Middle East</v>
      </c>
      <c r="Q105">
        <f t="shared" si="6"/>
        <v>-1.2979300000000003E-2</v>
      </c>
      <c r="R105" t="str">
        <f t="shared" si="7"/>
        <v>1975$/kg</v>
      </c>
      <c r="S105">
        <f t="shared" si="8"/>
        <v>-76.348823529411774</v>
      </c>
      <c r="T105" s="2">
        <f t="shared" si="9"/>
        <v>-172.60589670014349</v>
      </c>
    </row>
    <row r="106" spans="1:20" x14ac:dyDescent="0.25">
      <c r="A106" t="s">
        <v>158</v>
      </c>
      <c r="B106">
        <v>6.7662899999999998E-2</v>
      </c>
      <c r="C106" t="s">
        <v>137</v>
      </c>
      <c r="D106" t="s">
        <v>134</v>
      </c>
      <c r="F106" t="s">
        <v>158</v>
      </c>
      <c r="G106">
        <v>2.52E-2</v>
      </c>
      <c r="H106" t="s">
        <v>137</v>
      </c>
      <c r="I106" t="s">
        <v>134</v>
      </c>
      <c r="K106" t="s">
        <v>158</v>
      </c>
      <c r="L106">
        <v>3.9506399999999997E-2</v>
      </c>
      <c r="M106" t="s">
        <v>175</v>
      </c>
      <c r="N106" t="s">
        <v>134</v>
      </c>
      <c r="P106" t="str">
        <f t="shared" si="5"/>
        <v>Middle East</v>
      </c>
      <c r="Q106">
        <f t="shared" si="6"/>
        <v>2.9565000000000008E-3</v>
      </c>
      <c r="R106" t="str">
        <f t="shared" si="7"/>
        <v>1975$/kg</v>
      </c>
      <c r="S106">
        <f t="shared" si="8"/>
        <v>17.391176470588238</v>
      </c>
      <c r="T106" s="2">
        <f t="shared" si="9"/>
        <v>-78.86589670014348</v>
      </c>
    </row>
    <row r="107" spans="1:20" x14ac:dyDescent="0.25">
      <c r="A107" t="s">
        <v>158</v>
      </c>
      <c r="B107">
        <v>3.4954699999999998E-2</v>
      </c>
      <c r="C107" t="s">
        <v>138</v>
      </c>
      <c r="D107" t="s">
        <v>134</v>
      </c>
      <c r="F107" t="s">
        <v>158</v>
      </c>
      <c r="G107">
        <v>2.5100000000000001E-2</v>
      </c>
      <c r="H107" t="s">
        <v>138</v>
      </c>
      <c r="I107" t="s">
        <v>134</v>
      </c>
      <c r="K107" t="s">
        <v>158</v>
      </c>
      <c r="L107">
        <v>2.2611599999999999E-2</v>
      </c>
      <c r="M107" t="s">
        <v>176</v>
      </c>
      <c r="N107" t="s">
        <v>134</v>
      </c>
      <c r="P107" t="str">
        <f t="shared" si="5"/>
        <v>Middle East</v>
      </c>
      <c r="Q107">
        <f t="shared" si="6"/>
        <v>-1.2756900000000002E-2</v>
      </c>
      <c r="R107" t="str">
        <f t="shared" si="7"/>
        <v>1975$/kg</v>
      </c>
      <c r="S107">
        <f t="shared" si="8"/>
        <v>-75.040588235294123</v>
      </c>
      <c r="T107" s="2">
        <f t="shared" si="9"/>
        <v>-171.29766140602584</v>
      </c>
    </row>
    <row r="108" spans="1:20" x14ac:dyDescent="0.25">
      <c r="A108" t="s">
        <v>159</v>
      </c>
      <c r="B108">
        <v>1.9227299999999999E-2</v>
      </c>
      <c r="C108" t="s">
        <v>133</v>
      </c>
      <c r="D108" t="s">
        <v>134</v>
      </c>
      <c r="F108" t="s">
        <v>159</v>
      </c>
      <c r="G108">
        <v>2.5700000000000001E-2</v>
      </c>
      <c r="H108" t="s">
        <v>133</v>
      </c>
      <c r="I108" t="s">
        <v>134</v>
      </c>
      <c r="K108" t="s">
        <v>159</v>
      </c>
      <c r="L108">
        <v>1.25422E-2</v>
      </c>
      <c r="M108" t="s">
        <v>172</v>
      </c>
      <c r="N108" t="s">
        <v>134</v>
      </c>
      <c r="P108" t="str">
        <f t="shared" si="5"/>
        <v>Pakistan</v>
      </c>
      <c r="Q108">
        <f t="shared" si="6"/>
        <v>-1.9014900000000001E-2</v>
      </c>
      <c r="R108" t="str">
        <f t="shared" si="7"/>
        <v>1975$/kg</v>
      </c>
      <c r="S108">
        <f t="shared" si="8"/>
        <v>-111.85235294117648</v>
      </c>
      <c r="T108" s="2">
        <f t="shared" si="9"/>
        <v>-208.10942611190819</v>
      </c>
    </row>
    <row r="109" spans="1:20" x14ac:dyDescent="0.25">
      <c r="A109" t="s">
        <v>159</v>
      </c>
      <c r="B109">
        <v>2.84166E-2</v>
      </c>
      <c r="C109" t="s">
        <v>135</v>
      </c>
      <c r="D109" t="s">
        <v>134</v>
      </c>
      <c r="F109" t="s">
        <v>159</v>
      </c>
      <c r="G109">
        <v>2.4799999999999999E-2</v>
      </c>
      <c r="H109" t="s">
        <v>135</v>
      </c>
      <c r="I109" t="s">
        <v>134</v>
      </c>
      <c r="K109" t="s">
        <v>159</v>
      </c>
      <c r="L109">
        <v>1.7227200000000002E-2</v>
      </c>
      <c r="M109" t="s">
        <v>173</v>
      </c>
      <c r="N109" t="s">
        <v>134</v>
      </c>
      <c r="P109" t="str">
        <f t="shared" si="5"/>
        <v>Pakistan</v>
      </c>
      <c r="Q109">
        <f t="shared" si="6"/>
        <v>-1.36106E-2</v>
      </c>
      <c r="R109" t="str">
        <f t="shared" si="7"/>
        <v>1975$/kg</v>
      </c>
      <c r="S109">
        <f t="shared" si="8"/>
        <v>-80.062352941176471</v>
      </c>
      <c r="T109" s="2">
        <f t="shared" si="9"/>
        <v>-176.31942611190817</v>
      </c>
    </row>
    <row r="110" spans="1:20" x14ac:dyDescent="0.25">
      <c r="A110" t="s">
        <v>159</v>
      </c>
      <c r="B110">
        <v>2.43045E-2</v>
      </c>
      <c r="C110" t="s">
        <v>136</v>
      </c>
      <c r="D110" t="s">
        <v>134</v>
      </c>
      <c r="F110" t="s">
        <v>159</v>
      </c>
      <c r="G110">
        <v>2.4199999999999999E-2</v>
      </c>
      <c r="H110" t="s">
        <v>136</v>
      </c>
      <c r="I110" t="s">
        <v>134</v>
      </c>
      <c r="K110" t="s">
        <v>159</v>
      </c>
      <c r="L110">
        <v>1.9677699999999999E-2</v>
      </c>
      <c r="M110" t="s">
        <v>174</v>
      </c>
      <c r="N110" t="s">
        <v>134</v>
      </c>
      <c r="P110" t="str">
        <f t="shared" si="5"/>
        <v>Pakistan</v>
      </c>
      <c r="Q110">
        <f t="shared" si="6"/>
        <v>-1.9573199999999999E-2</v>
      </c>
      <c r="R110" t="str">
        <f t="shared" si="7"/>
        <v>1975$/kg</v>
      </c>
      <c r="S110">
        <f t="shared" si="8"/>
        <v>-115.13647058823528</v>
      </c>
      <c r="T110" s="2">
        <f t="shared" si="9"/>
        <v>-211.39354375896698</v>
      </c>
    </row>
    <row r="111" spans="1:20" x14ac:dyDescent="0.25">
      <c r="A111" t="s">
        <v>159</v>
      </c>
      <c r="B111">
        <v>15.072900000000001</v>
      </c>
      <c r="C111" t="s">
        <v>137</v>
      </c>
      <c r="D111" t="s">
        <v>134</v>
      </c>
      <c r="F111" t="s">
        <v>159</v>
      </c>
      <c r="G111">
        <v>2.52E-2</v>
      </c>
      <c r="H111" t="s">
        <v>137</v>
      </c>
      <c r="I111" t="s">
        <v>134</v>
      </c>
      <c r="K111" t="s">
        <v>159</v>
      </c>
      <c r="L111">
        <v>7.0644400000000003</v>
      </c>
      <c r="M111" t="s">
        <v>175</v>
      </c>
      <c r="N111" t="s">
        <v>134</v>
      </c>
      <c r="P111" t="str">
        <f t="shared" si="5"/>
        <v>Pakistan</v>
      </c>
      <c r="Q111">
        <f t="shared" si="6"/>
        <v>7.9832600000000005</v>
      </c>
      <c r="R111" t="str">
        <f t="shared" si="7"/>
        <v>1975$/kg</v>
      </c>
      <c r="S111">
        <v>0</v>
      </c>
      <c r="T111" s="2">
        <f t="shared" si="9"/>
        <v>-96.257073170731715</v>
      </c>
    </row>
    <row r="112" spans="1:20" x14ac:dyDescent="0.25">
      <c r="A112" t="s">
        <v>159</v>
      </c>
      <c r="B112">
        <v>2.2917E-2</v>
      </c>
      <c r="C112" t="s">
        <v>138</v>
      </c>
      <c r="D112" t="s">
        <v>134</v>
      </c>
      <c r="F112" t="s">
        <v>159</v>
      </c>
      <c r="G112">
        <v>2.5100000000000001E-2</v>
      </c>
      <c r="H112" t="s">
        <v>138</v>
      </c>
      <c r="I112" t="s">
        <v>134</v>
      </c>
      <c r="K112" t="s">
        <v>159</v>
      </c>
      <c r="L112">
        <v>1.6953800000000002E-2</v>
      </c>
      <c r="M112" t="s">
        <v>176</v>
      </c>
      <c r="N112" t="s">
        <v>134</v>
      </c>
      <c r="P112" t="str">
        <f t="shared" si="5"/>
        <v>Pakistan</v>
      </c>
      <c r="Q112">
        <f t="shared" si="6"/>
        <v>-1.9136800000000002E-2</v>
      </c>
      <c r="R112" t="str">
        <f t="shared" si="7"/>
        <v>1975$/kg</v>
      </c>
      <c r="S112">
        <f t="shared" si="8"/>
        <v>-112.56941176470589</v>
      </c>
      <c r="T112" s="2">
        <f t="shared" si="9"/>
        <v>-208.82648493543761</v>
      </c>
    </row>
    <row r="113" spans="1:20" x14ac:dyDescent="0.25">
      <c r="A113" t="s">
        <v>160</v>
      </c>
      <c r="B113">
        <v>4.8638500000000001E-2</v>
      </c>
      <c r="C113" t="s">
        <v>133</v>
      </c>
      <c r="D113" t="s">
        <v>134</v>
      </c>
      <c r="F113" t="s">
        <v>160</v>
      </c>
      <c r="G113">
        <v>2.5700000000000001E-2</v>
      </c>
      <c r="H113" t="s">
        <v>133</v>
      </c>
      <c r="I113" t="s">
        <v>134</v>
      </c>
      <c r="K113" t="s">
        <v>160</v>
      </c>
      <c r="L113">
        <v>2.60243E-2</v>
      </c>
      <c r="M113" t="s">
        <v>172</v>
      </c>
      <c r="N113" t="s">
        <v>134</v>
      </c>
      <c r="P113" t="str">
        <f t="shared" si="5"/>
        <v>Russia</v>
      </c>
      <c r="Q113">
        <f t="shared" si="6"/>
        <v>-3.0857999999999997E-3</v>
      </c>
      <c r="R113" t="str">
        <f t="shared" si="7"/>
        <v>1975$/kg</v>
      </c>
      <c r="S113">
        <f t="shared" si="8"/>
        <v>-18.15176470588235</v>
      </c>
      <c r="T113" s="2">
        <f t="shared" si="9"/>
        <v>-114.40883787661406</v>
      </c>
    </row>
    <row r="114" spans="1:20" x14ac:dyDescent="0.25">
      <c r="A114" t="s">
        <v>160</v>
      </c>
      <c r="B114">
        <v>5.7155400000000002E-2</v>
      </c>
      <c r="C114" t="s">
        <v>135</v>
      </c>
      <c r="D114" t="s">
        <v>134</v>
      </c>
      <c r="F114" t="s">
        <v>160</v>
      </c>
      <c r="G114">
        <v>2.4799999999999999E-2</v>
      </c>
      <c r="H114" t="s">
        <v>135</v>
      </c>
      <c r="I114" t="s">
        <v>134</v>
      </c>
      <c r="K114" t="s">
        <v>160</v>
      </c>
      <c r="L114">
        <v>3.08785E-2</v>
      </c>
      <c r="M114" t="s">
        <v>173</v>
      </c>
      <c r="N114" t="s">
        <v>134</v>
      </c>
      <c r="P114" t="str">
        <f t="shared" si="5"/>
        <v>Russia</v>
      </c>
      <c r="Q114">
        <f t="shared" si="6"/>
        <v>1.4769000000000067E-3</v>
      </c>
      <c r="R114" t="str">
        <f t="shared" si="7"/>
        <v>1975$/kg</v>
      </c>
      <c r="S114">
        <f t="shared" si="8"/>
        <v>8.6876470588235666</v>
      </c>
      <c r="T114" s="2">
        <f t="shared" si="9"/>
        <v>-87.569426111908143</v>
      </c>
    </row>
    <row r="115" spans="1:20" x14ac:dyDescent="0.25">
      <c r="A115" t="s">
        <v>160</v>
      </c>
      <c r="B115">
        <v>5.6984399999999998E-2</v>
      </c>
      <c r="C115" t="s">
        <v>136</v>
      </c>
      <c r="D115" t="s">
        <v>134</v>
      </c>
      <c r="F115" t="s">
        <v>160</v>
      </c>
      <c r="G115">
        <v>2.4199999999999999E-2</v>
      </c>
      <c r="H115" t="s">
        <v>136</v>
      </c>
      <c r="I115" t="s">
        <v>134</v>
      </c>
      <c r="K115" t="s">
        <v>160</v>
      </c>
      <c r="L115">
        <v>3.5580300000000002E-2</v>
      </c>
      <c r="M115" t="s">
        <v>174</v>
      </c>
      <c r="N115" t="s">
        <v>134</v>
      </c>
      <c r="P115" t="str">
        <f t="shared" si="5"/>
        <v>Russia</v>
      </c>
      <c r="Q115">
        <f t="shared" si="6"/>
        <v>-2.7959000000000039E-3</v>
      </c>
      <c r="R115" t="str">
        <f t="shared" si="7"/>
        <v>1975$/kg</v>
      </c>
      <c r="S115">
        <f t="shared" si="8"/>
        <v>-16.446470588235314</v>
      </c>
      <c r="T115" s="2">
        <f t="shared" si="9"/>
        <v>-112.70354375896703</v>
      </c>
    </row>
    <row r="116" spans="1:20" x14ac:dyDescent="0.25">
      <c r="A116" t="s">
        <v>160</v>
      </c>
      <c r="B116">
        <v>5.3931800000000002E-2</v>
      </c>
      <c r="C116" t="s">
        <v>137</v>
      </c>
      <c r="D116" t="s">
        <v>134</v>
      </c>
      <c r="F116" t="s">
        <v>160</v>
      </c>
      <c r="G116">
        <v>2.52E-2</v>
      </c>
      <c r="H116" t="s">
        <v>137</v>
      </c>
      <c r="I116" t="s">
        <v>134</v>
      </c>
      <c r="K116" t="s">
        <v>160</v>
      </c>
      <c r="L116">
        <v>3.3078000000000003E-2</v>
      </c>
      <c r="M116" t="s">
        <v>175</v>
      </c>
      <c r="N116" t="s">
        <v>134</v>
      </c>
      <c r="P116" t="str">
        <f t="shared" si="5"/>
        <v>Russia</v>
      </c>
      <c r="Q116">
        <f t="shared" si="6"/>
        <v>-4.3462000000000015E-3</v>
      </c>
      <c r="R116" t="str">
        <f t="shared" si="7"/>
        <v>1975$/kg</v>
      </c>
      <c r="S116">
        <f t="shared" si="8"/>
        <v>-25.565882352941184</v>
      </c>
      <c r="T116" s="2">
        <f t="shared" si="9"/>
        <v>-121.8229555236729</v>
      </c>
    </row>
    <row r="117" spans="1:20" x14ac:dyDescent="0.25">
      <c r="A117" t="s">
        <v>160</v>
      </c>
      <c r="B117">
        <v>4.3797999999999997E-2</v>
      </c>
      <c r="C117" t="s">
        <v>138</v>
      </c>
      <c r="D117" t="s">
        <v>134</v>
      </c>
      <c r="F117" t="s">
        <v>160</v>
      </c>
      <c r="G117">
        <v>2.5100000000000001E-2</v>
      </c>
      <c r="H117" t="s">
        <v>138</v>
      </c>
      <c r="I117" t="s">
        <v>134</v>
      </c>
      <c r="K117" t="s">
        <v>160</v>
      </c>
      <c r="L117">
        <v>2.67681E-2</v>
      </c>
      <c r="M117" t="s">
        <v>176</v>
      </c>
      <c r="N117" t="s">
        <v>134</v>
      </c>
      <c r="P117" t="str">
        <f t="shared" si="5"/>
        <v>Russia</v>
      </c>
      <c r="Q117">
        <f t="shared" si="6"/>
        <v>-8.0701000000000037E-3</v>
      </c>
      <c r="R117" t="str">
        <f t="shared" si="7"/>
        <v>1975$/kg</v>
      </c>
      <c r="S117">
        <f t="shared" si="8"/>
        <v>-47.471176470588254</v>
      </c>
      <c r="T117" s="2">
        <f t="shared" si="9"/>
        <v>-143.72824964131996</v>
      </c>
    </row>
    <row r="118" spans="1:20" x14ac:dyDescent="0.25">
      <c r="A118" t="s">
        <v>161</v>
      </c>
      <c r="B118">
        <v>3.06225E-2</v>
      </c>
      <c r="C118" t="s">
        <v>133</v>
      </c>
      <c r="D118" t="s">
        <v>134</v>
      </c>
      <c r="F118" t="s">
        <v>161</v>
      </c>
      <c r="G118">
        <v>2.5700000000000001E-2</v>
      </c>
      <c r="H118" t="s">
        <v>133</v>
      </c>
      <c r="I118" t="s">
        <v>134</v>
      </c>
      <c r="K118" t="s">
        <v>161</v>
      </c>
      <c r="L118">
        <v>1.7765800000000002E-2</v>
      </c>
      <c r="M118" t="s">
        <v>172</v>
      </c>
      <c r="N118" t="s">
        <v>134</v>
      </c>
      <c r="P118" t="str">
        <f t="shared" si="5"/>
        <v>South Africa</v>
      </c>
      <c r="Q118">
        <f t="shared" si="6"/>
        <v>-1.2843300000000002E-2</v>
      </c>
      <c r="R118" t="str">
        <f t="shared" si="7"/>
        <v>1975$/kg</v>
      </c>
      <c r="S118">
        <f t="shared" si="8"/>
        <v>-75.548823529411763</v>
      </c>
      <c r="T118" s="2">
        <f t="shared" si="9"/>
        <v>-171.80589670014348</v>
      </c>
    </row>
    <row r="119" spans="1:20" x14ac:dyDescent="0.25">
      <c r="A119" t="s">
        <v>161</v>
      </c>
      <c r="B119">
        <v>4.8269899999999998E-2</v>
      </c>
      <c r="C119" t="s">
        <v>135</v>
      </c>
      <c r="D119" t="s">
        <v>134</v>
      </c>
      <c r="F119" t="s">
        <v>161</v>
      </c>
      <c r="G119">
        <v>2.4799999999999999E-2</v>
      </c>
      <c r="H119" t="s">
        <v>135</v>
      </c>
      <c r="I119" t="s">
        <v>134</v>
      </c>
      <c r="K119" t="s">
        <v>161</v>
      </c>
      <c r="L119">
        <v>2.6657900000000002E-2</v>
      </c>
      <c r="M119" t="s">
        <v>173</v>
      </c>
      <c r="N119" t="s">
        <v>134</v>
      </c>
      <c r="P119" t="str">
        <f t="shared" si="5"/>
        <v>South Africa</v>
      </c>
      <c r="Q119">
        <f t="shared" si="6"/>
        <v>-3.1880000000000033E-3</v>
      </c>
      <c r="R119" t="str">
        <f t="shared" si="7"/>
        <v>1975$/kg</v>
      </c>
      <c r="S119">
        <f t="shared" si="8"/>
        <v>-18.752941176470607</v>
      </c>
      <c r="T119" s="2">
        <f t="shared" si="9"/>
        <v>-115.01001434720231</v>
      </c>
    </row>
    <row r="120" spans="1:20" x14ac:dyDescent="0.25">
      <c r="A120" t="s">
        <v>161</v>
      </c>
      <c r="B120">
        <v>3.7191000000000002E-2</v>
      </c>
      <c r="C120" t="s">
        <v>136</v>
      </c>
      <c r="D120" t="s">
        <v>134</v>
      </c>
      <c r="F120" t="s">
        <v>161</v>
      </c>
      <c r="G120">
        <v>2.4199999999999999E-2</v>
      </c>
      <c r="H120" t="s">
        <v>136</v>
      </c>
      <c r="I120" t="s">
        <v>134</v>
      </c>
      <c r="K120" t="s">
        <v>161</v>
      </c>
      <c r="L120">
        <v>2.5948499999999999E-2</v>
      </c>
      <c r="M120" t="s">
        <v>174</v>
      </c>
      <c r="N120" t="s">
        <v>134</v>
      </c>
      <c r="P120" t="str">
        <f t="shared" si="5"/>
        <v>South Africa</v>
      </c>
      <c r="Q120">
        <f t="shared" si="6"/>
        <v>-1.2957499999999997E-2</v>
      </c>
      <c r="R120" t="str">
        <f t="shared" si="7"/>
        <v>1975$/kg</v>
      </c>
      <c r="S120">
        <f t="shared" si="8"/>
        <v>-76.220588235294102</v>
      </c>
      <c r="T120" s="2">
        <f t="shared" si="9"/>
        <v>-172.47766140602582</v>
      </c>
    </row>
    <row r="121" spans="1:20" x14ac:dyDescent="0.25">
      <c r="A121" t="s">
        <v>161</v>
      </c>
      <c r="B121">
        <v>4.7338699999999997E-2</v>
      </c>
      <c r="C121" t="s">
        <v>137</v>
      </c>
      <c r="D121" t="s">
        <v>134</v>
      </c>
      <c r="F121" t="s">
        <v>161</v>
      </c>
      <c r="G121">
        <v>2.52E-2</v>
      </c>
      <c r="H121" t="s">
        <v>137</v>
      </c>
      <c r="I121" t="s">
        <v>134</v>
      </c>
      <c r="K121" t="s">
        <v>161</v>
      </c>
      <c r="L121">
        <v>2.9991299999999999E-2</v>
      </c>
      <c r="M121" t="s">
        <v>175</v>
      </c>
      <c r="N121" t="s">
        <v>134</v>
      </c>
      <c r="P121" t="str">
        <f t="shared" si="5"/>
        <v>South Africa</v>
      </c>
      <c r="Q121">
        <f t="shared" si="6"/>
        <v>-7.8526000000000012E-3</v>
      </c>
      <c r="R121" t="str">
        <f t="shared" si="7"/>
        <v>1975$/kg</v>
      </c>
      <c r="S121">
        <f t="shared" si="8"/>
        <v>-46.191764705882356</v>
      </c>
      <c r="T121" s="2">
        <f t="shared" si="9"/>
        <v>-142.44883787661408</v>
      </c>
    </row>
    <row r="122" spans="1:20" x14ac:dyDescent="0.25">
      <c r="A122" t="s">
        <v>161</v>
      </c>
      <c r="B122">
        <v>3.03942E-2</v>
      </c>
      <c r="C122" t="s">
        <v>138</v>
      </c>
      <c r="D122" t="s">
        <v>134</v>
      </c>
      <c r="F122" t="s">
        <v>161</v>
      </c>
      <c r="G122">
        <v>2.5100000000000001E-2</v>
      </c>
      <c r="H122" t="s">
        <v>138</v>
      </c>
      <c r="I122" t="s">
        <v>134</v>
      </c>
      <c r="K122" t="s">
        <v>161</v>
      </c>
      <c r="L122">
        <v>2.0468099999999999E-2</v>
      </c>
      <c r="M122" t="s">
        <v>176</v>
      </c>
      <c r="N122" t="s">
        <v>134</v>
      </c>
      <c r="P122" t="str">
        <f t="shared" si="5"/>
        <v>South Africa</v>
      </c>
      <c r="Q122">
        <f t="shared" si="6"/>
        <v>-1.5173900000000001E-2</v>
      </c>
      <c r="R122" t="str">
        <f t="shared" si="7"/>
        <v>1975$/kg</v>
      </c>
      <c r="S122">
        <f t="shared" si="8"/>
        <v>-89.25823529411764</v>
      </c>
      <c r="T122" s="2">
        <f t="shared" si="9"/>
        <v>-185.51530846484934</v>
      </c>
    </row>
    <row r="123" spans="1:20" x14ac:dyDescent="0.25">
      <c r="A123" t="s">
        <v>162</v>
      </c>
      <c r="B123">
        <v>4.4068299999999998E-2</v>
      </c>
      <c r="C123" t="s">
        <v>133</v>
      </c>
      <c r="D123" t="s">
        <v>134</v>
      </c>
      <c r="F123" t="s">
        <v>162</v>
      </c>
      <c r="G123">
        <v>2.5700000000000001E-2</v>
      </c>
      <c r="H123" t="s">
        <v>133</v>
      </c>
      <c r="I123" t="s">
        <v>134</v>
      </c>
      <c r="K123" t="s">
        <v>162</v>
      </c>
      <c r="L123">
        <v>2.3929300000000001E-2</v>
      </c>
      <c r="M123" t="s">
        <v>172</v>
      </c>
      <c r="N123" t="s">
        <v>134</v>
      </c>
      <c r="P123" t="str">
        <f t="shared" si="5"/>
        <v>South America_Northern</v>
      </c>
      <c r="Q123">
        <f t="shared" si="6"/>
        <v>-5.5610000000000034E-3</v>
      </c>
      <c r="R123" t="str">
        <f t="shared" si="7"/>
        <v>1975$/kg</v>
      </c>
      <c r="S123">
        <f t="shared" si="8"/>
        <v>-32.711764705882374</v>
      </c>
      <c r="T123" s="2">
        <f t="shared" si="9"/>
        <v>-128.96883787661409</v>
      </c>
    </row>
    <row r="124" spans="1:20" x14ac:dyDescent="0.25">
      <c r="A124" t="s">
        <v>162</v>
      </c>
      <c r="B124">
        <v>5.9647400000000003E-2</v>
      </c>
      <c r="C124" t="s">
        <v>135</v>
      </c>
      <c r="D124" t="s">
        <v>134</v>
      </c>
      <c r="F124" t="s">
        <v>162</v>
      </c>
      <c r="G124">
        <v>2.4799999999999999E-2</v>
      </c>
      <c r="H124" t="s">
        <v>135</v>
      </c>
      <c r="I124" t="s">
        <v>134</v>
      </c>
      <c r="K124" t="s">
        <v>162</v>
      </c>
      <c r="L124">
        <v>3.2062300000000002E-2</v>
      </c>
      <c r="M124" t="s">
        <v>173</v>
      </c>
      <c r="N124" t="s">
        <v>134</v>
      </c>
      <c r="P124" t="str">
        <f t="shared" si="5"/>
        <v>South America_Northern</v>
      </c>
      <c r="Q124">
        <f t="shared" si="6"/>
        <v>2.7850999999999987E-3</v>
      </c>
      <c r="R124" t="str">
        <f t="shared" si="7"/>
        <v>1975$/kg</v>
      </c>
      <c r="S124">
        <f t="shared" si="8"/>
        <v>16.382941176470581</v>
      </c>
      <c r="T124" s="2">
        <f t="shared" si="9"/>
        <v>-79.874131994261134</v>
      </c>
    </row>
    <row r="125" spans="1:20" x14ac:dyDescent="0.25">
      <c r="A125" t="s">
        <v>162</v>
      </c>
      <c r="B125">
        <v>5.9869499999999999E-2</v>
      </c>
      <c r="C125" t="s">
        <v>136</v>
      </c>
      <c r="D125" t="s">
        <v>134</v>
      </c>
      <c r="F125" t="s">
        <v>162</v>
      </c>
      <c r="G125">
        <v>2.4199999999999999E-2</v>
      </c>
      <c r="H125" t="s">
        <v>136</v>
      </c>
      <c r="I125" t="s">
        <v>134</v>
      </c>
      <c r="K125" t="s">
        <v>162</v>
      </c>
      <c r="L125">
        <v>3.6984200000000002E-2</v>
      </c>
      <c r="M125" t="s">
        <v>174</v>
      </c>
      <c r="N125" t="s">
        <v>134</v>
      </c>
      <c r="P125" t="str">
        <f t="shared" si="5"/>
        <v>South America_Northern</v>
      </c>
      <c r="Q125">
        <f t="shared" si="6"/>
        <v>-1.314700000000002E-3</v>
      </c>
      <c r="R125" t="str">
        <f t="shared" si="7"/>
        <v>1975$/kg</v>
      </c>
      <c r="S125">
        <f t="shared" si="8"/>
        <v>-7.7335294117647173</v>
      </c>
      <c r="T125" s="2">
        <f t="shared" si="9"/>
        <v>-103.99060258249644</v>
      </c>
    </row>
    <row r="126" spans="1:20" x14ac:dyDescent="0.25">
      <c r="A126" t="s">
        <v>162</v>
      </c>
      <c r="B126">
        <v>5.7764099999999999E-2</v>
      </c>
      <c r="C126" t="s">
        <v>137</v>
      </c>
      <c r="D126" t="s">
        <v>134</v>
      </c>
      <c r="F126" t="s">
        <v>162</v>
      </c>
      <c r="G126">
        <v>2.52E-2</v>
      </c>
      <c r="H126" t="s">
        <v>137</v>
      </c>
      <c r="I126" t="s">
        <v>134</v>
      </c>
      <c r="K126" t="s">
        <v>162</v>
      </c>
      <c r="L126">
        <v>3.4872199999999999E-2</v>
      </c>
      <c r="M126" t="s">
        <v>175</v>
      </c>
      <c r="N126" t="s">
        <v>134</v>
      </c>
      <c r="P126" t="str">
        <f t="shared" si="5"/>
        <v>South America_Northern</v>
      </c>
      <c r="Q126">
        <f t="shared" si="6"/>
        <v>-2.3081000000000004E-3</v>
      </c>
      <c r="R126" t="str">
        <f t="shared" si="7"/>
        <v>1975$/kg</v>
      </c>
      <c r="S126">
        <f t="shared" si="8"/>
        <v>-13.577058823529413</v>
      </c>
      <c r="T126" s="2">
        <f t="shared" si="9"/>
        <v>-109.83413199426113</v>
      </c>
    </row>
    <row r="127" spans="1:20" x14ac:dyDescent="0.25">
      <c r="A127" t="s">
        <v>162</v>
      </c>
      <c r="B127">
        <v>4.3472499999999997E-2</v>
      </c>
      <c r="C127" t="s">
        <v>138</v>
      </c>
      <c r="D127" t="s">
        <v>134</v>
      </c>
      <c r="F127" t="s">
        <v>162</v>
      </c>
      <c r="G127">
        <v>2.5100000000000001E-2</v>
      </c>
      <c r="H127" t="s">
        <v>138</v>
      </c>
      <c r="I127" t="s">
        <v>134</v>
      </c>
      <c r="K127" t="s">
        <v>162</v>
      </c>
      <c r="L127">
        <v>2.6615099999999999E-2</v>
      </c>
      <c r="M127" t="s">
        <v>176</v>
      </c>
      <c r="N127" t="s">
        <v>134</v>
      </c>
      <c r="P127" t="str">
        <f t="shared" si="5"/>
        <v>South America_Northern</v>
      </c>
      <c r="Q127">
        <f t="shared" si="6"/>
        <v>-8.2426000000000027E-3</v>
      </c>
      <c r="R127" t="str">
        <f t="shared" si="7"/>
        <v>1975$/kg</v>
      </c>
      <c r="S127">
        <f t="shared" si="8"/>
        <v>-48.485882352941189</v>
      </c>
      <c r="T127" s="2">
        <f t="shared" si="9"/>
        <v>-144.74295552367289</v>
      </c>
    </row>
    <row r="128" spans="1:20" x14ac:dyDescent="0.25">
      <c r="A128" t="s">
        <v>163</v>
      </c>
      <c r="B128">
        <v>4.8434600000000001E-2</v>
      </c>
      <c r="C128" t="s">
        <v>133</v>
      </c>
      <c r="D128" t="s">
        <v>134</v>
      </c>
      <c r="F128" t="s">
        <v>163</v>
      </c>
      <c r="G128">
        <v>2.5700000000000001E-2</v>
      </c>
      <c r="H128" t="s">
        <v>133</v>
      </c>
      <c r="I128" t="s">
        <v>134</v>
      </c>
      <c r="K128" t="s">
        <v>163</v>
      </c>
      <c r="L128">
        <v>2.59309E-2</v>
      </c>
      <c r="M128" t="s">
        <v>172</v>
      </c>
      <c r="N128" t="s">
        <v>134</v>
      </c>
      <c r="P128" t="str">
        <f t="shared" si="5"/>
        <v>South America_Southern</v>
      </c>
      <c r="Q128">
        <f t="shared" si="6"/>
        <v>-3.1962999999999991E-3</v>
      </c>
      <c r="R128" t="str">
        <f t="shared" si="7"/>
        <v>1975$/kg</v>
      </c>
      <c r="S128">
        <f t="shared" si="8"/>
        <v>-18.801764705882348</v>
      </c>
      <c r="T128" s="2">
        <f t="shared" si="9"/>
        <v>-115.05883787661406</v>
      </c>
    </row>
    <row r="129" spans="1:20" x14ac:dyDescent="0.25">
      <c r="A129" t="s">
        <v>163</v>
      </c>
      <c r="B129">
        <v>6.3952200000000001E-2</v>
      </c>
      <c r="C129" t="s">
        <v>135</v>
      </c>
      <c r="D129" t="s">
        <v>134</v>
      </c>
      <c r="F129" t="s">
        <v>163</v>
      </c>
      <c r="G129">
        <v>2.4799999999999999E-2</v>
      </c>
      <c r="H129" t="s">
        <v>135</v>
      </c>
      <c r="I129" t="s">
        <v>134</v>
      </c>
      <c r="K129" t="s">
        <v>163</v>
      </c>
      <c r="L129">
        <v>3.4107199999999997E-2</v>
      </c>
      <c r="M129" t="s">
        <v>173</v>
      </c>
      <c r="N129" t="s">
        <v>134</v>
      </c>
      <c r="P129" t="str">
        <f t="shared" si="5"/>
        <v>South America_Southern</v>
      </c>
      <c r="Q129">
        <f t="shared" si="6"/>
        <v>5.0450000000000009E-3</v>
      </c>
      <c r="R129" t="str">
        <f t="shared" si="7"/>
        <v>1975$/kg</v>
      </c>
      <c r="S129">
        <f t="shared" si="8"/>
        <v>29.676470588235297</v>
      </c>
      <c r="T129" s="2">
        <f t="shared" si="9"/>
        <v>-66.580602582496425</v>
      </c>
    </row>
    <row r="130" spans="1:20" x14ac:dyDescent="0.25">
      <c r="A130" t="s">
        <v>163</v>
      </c>
      <c r="B130">
        <v>6.0072899999999999E-2</v>
      </c>
      <c r="C130" t="s">
        <v>136</v>
      </c>
      <c r="D130" t="s">
        <v>134</v>
      </c>
      <c r="F130" t="s">
        <v>163</v>
      </c>
      <c r="G130">
        <v>2.4199999999999999E-2</v>
      </c>
      <c r="H130" t="s">
        <v>136</v>
      </c>
      <c r="I130" t="s">
        <v>134</v>
      </c>
      <c r="K130" t="s">
        <v>163</v>
      </c>
      <c r="L130">
        <v>3.7083199999999997E-2</v>
      </c>
      <c r="M130" t="s">
        <v>174</v>
      </c>
      <c r="N130" t="s">
        <v>134</v>
      </c>
      <c r="P130" t="str">
        <f t="shared" si="5"/>
        <v>South America_Southern</v>
      </c>
      <c r="Q130">
        <f t="shared" si="6"/>
        <v>-1.2102999999999975E-3</v>
      </c>
      <c r="R130" t="str">
        <f t="shared" si="7"/>
        <v>1975$/kg</v>
      </c>
      <c r="S130">
        <f t="shared" si="8"/>
        <v>-7.119411764705867</v>
      </c>
      <c r="T130" s="2">
        <f t="shared" si="9"/>
        <v>-103.37648493543759</v>
      </c>
    </row>
    <row r="131" spans="1:20" x14ac:dyDescent="0.25">
      <c r="A131" t="s">
        <v>163</v>
      </c>
      <c r="B131">
        <v>6.0167999999999999E-2</v>
      </c>
      <c r="C131" t="s">
        <v>137</v>
      </c>
      <c r="D131" t="s">
        <v>134</v>
      </c>
      <c r="F131" t="s">
        <v>163</v>
      </c>
      <c r="G131">
        <v>2.52E-2</v>
      </c>
      <c r="H131" t="s">
        <v>137</v>
      </c>
      <c r="I131" t="s">
        <v>134</v>
      </c>
      <c r="K131" t="s">
        <v>163</v>
      </c>
      <c r="L131">
        <v>3.5997599999999998E-2</v>
      </c>
      <c r="M131" t="s">
        <v>175</v>
      </c>
      <c r="N131" t="s">
        <v>134</v>
      </c>
      <c r="P131" t="str">
        <f t="shared" si="5"/>
        <v>South America_Southern</v>
      </c>
      <c r="Q131">
        <f t="shared" si="6"/>
        <v>-1.0295999999999986E-3</v>
      </c>
      <c r="R131" t="str">
        <f t="shared" si="7"/>
        <v>1975$/kg</v>
      </c>
      <c r="S131">
        <f t="shared" si="8"/>
        <v>-6.0564705882352854</v>
      </c>
      <c r="T131" s="2">
        <f t="shared" si="9"/>
        <v>-102.313543758967</v>
      </c>
    </row>
    <row r="132" spans="1:20" x14ac:dyDescent="0.25">
      <c r="A132" t="s">
        <v>163</v>
      </c>
      <c r="B132">
        <v>4.72869E-2</v>
      </c>
      <c r="C132" t="s">
        <v>138</v>
      </c>
      <c r="D132" t="s">
        <v>134</v>
      </c>
      <c r="F132" t="s">
        <v>163</v>
      </c>
      <c r="G132">
        <v>2.5100000000000001E-2</v>
      </c>
      <c r="H132" t="s">
        <v>138</v>
      </c>
      <c r="I132" t="s">
        <v>134</v>
      </c>
      <c r="K132" t="s">
        <v>163</v>
      </c>
      <c r="L132">
        <v>2.84079E-2</v>
      </c>
      <c r="M132" t="s">
        <v>176</v>
      </c>
      <c r="N132" t="s">
        <v>134</v>
      </c>
      <c r="P132" t="str">
        <f t="shared" ref="P132:P162" si="10">K132</f>
        <v>South America_Southern</v>
      </c>
      <c r="Q132">
        <f t="shared" ref="Q132:Q162" si="11">B132-G132-L132</f>
        <v>-6.2210000000000008E-3</v>
      </c>
      <c r="R132" t="str">
        <f t="shared" ref="R132:R162" si="12">N132</f>
        <v>1975$/kg</v>
      </c>
      <c r="S132">
        <f t="shared" ref="S132:S162" si="13">Q132/0.17*1000</f>
        <v>-36.594117647058823</v>
      </c>
      <c r="T132" s="2">
        <f t="shared" ref="T132:T162" si="14">S132-AA$6</f>
        <v>-132.85119081779055</v>
      </c>
    </row>
    <row r="133" spans="1:20" x14ac:dyDescent="0.25">
      <c r="A133" t="s">
        <v>164</v>
      </c>
      <c r="B133">
        <v>7.0849400000000007E-2</v>
      </c>
      <c r="C133" t="s">
        <v>133</v>
      </c>
      <c r="D133" t="s">
        <v>134</v>
      </c>
      <c r="F133" t="s">
        <v>164</v>
      </c>
      <c r="G133">
        <v>2.5700000000000001E-2</v>
      </c>
      <c r="H133" t="s">
        <v>133</v>
      </c>
      <c r="I133" t="s">
        <v>134</v>
      </c>
      <c r="K133" t="s">
        <v>164</v>
      </c>
      <c r="L133">
        <v>3.6205800000000003E-2</v>
      </c>
      <c r="M133" t="s">
        <v>172</v>
      </c>
      <c r="N133" t="s">
        <v>134</v>
      </c>
      <c r="P133" t="str">
        <f t="shared" si="10"/>
        <v>South Asia</v>
      </c>
      <c r="Q133">
        <f t="shared" si="11"/>
        <v>8.9436000000000029E-3</v>
      </c>
      <c r="R133" t="str">
        <f t="shared" si="12"/>
        <v>1975$/kg</v>
      </c>
      <c r="S133">
        <f t="shared" si="13"/>
        <v>52.609411764705897</v>
      </c>
      <c r="T133" s="2">
        <f t="shared" si="14"/>
        <v>-43.647661406025819</v>
      </c>
    </row>
    <row r="134" spans="1:20" x14ac:dyDescent="0.25">
      <c r="A134" t="s">
        <v>164</v>
      </c>
      <c r="B134">
        <v>8.1944900000000001E-2</v>
      </c>
      <c r="C134" t="s">
        <v>135</v>
      </c>
      <c r="D134" t="s">
        <v>134</v>
      </c>
      <c r="F134" t="s">
        <v>164</v>
      </c>
      <c r="G134">
        <v>2.4799999999999999E-2</v>
      </c>
      <c r="H134" t="s">
        <v>135</v>
      </c>
      <c r="I134" t="s">
        <v>134</v>
      </c>
      <c r="K134" t="s">
        <v>164</v>
      </c>
      <c r="L134">
        <v>4.2653900000000002E-2</v>
      </c>
      <c r="M134" t="s">
        <v>173</v>
      </c>
      <c r="N134" t="s">
        <v>134</v>
      </c>
      <c r="P134" t="str">
        <f t="shared" si="10"/>
        <v>South Asia</v>
      </c>
      <c r="Q134">
        <f t="shared" si="11"/>
        <v>1.4490999999999997E-2</v>
      </c>
      <c r="R134" t="str">
        <f t="shared" si="12"/>
        <v>1975$/kg</v>
      </c>
      <c r="S134">
        <f t="shared" si="13"/>
        <v>85.241176470588215</v>
      </c>
      <c r="T134" s="2">
        <f t="shared" si="14"/>
        <v>-11.0158967001435</v>
      </c>
    </row>
    <row r="135" spans="1:20" x14ac:dyDescent="0.25">
      <c r="A135" t="s">
        <v>164</v>
      </c>
      <c r="B135">
        <v>7.0999400000000004E-2</v>
      </c>
      <c r="C135" t="s">
        <v>136</v>
      </c>
      <c r="D135" t="s">
        <v>134</v>
      </c>
      <c r="F135" t="s">
        <v>164</v>
      </c>
      <c r="G135">
        <v>2.4199999999999999E-2</v>
      </c>
      <c r="H135" t="s">
        <v>136</v>
      </c>
      <c r="I135" t="s">
        <v>134</v>
      </c>
      <c r="K135" t="s">
        <v>164</v>
      </c>
      <c r="L135">
        <v>4.2400199999999999E-2</v>
      </c>
      <c r="M135" t="s">
        <v>174</v>
      </c>
      <c r="N135" t="s">
        <v>134</v>
      </c>
      <c r="P135" t="str">
        <f t="shared" si="10"/>
        <v>South Asia</v>
      </c>
      <c r="Q135">
        <f t="shared" si="11"/>
        <v>4.3992000000000059E-3</v>
      </c>
      <c r="R135" t="str">
        <f t="shared" si="12"/>
        <v>1975$/kg</v>
      </c>
      <c r="S135">
        <f t="shared" si="13"/>
        <v>25.877647058823563</v>
      </c>
      <c r="T135" s="2">
        <f t="shared" si="14"/>
        <v>-70.379426111908145</v>
      </c>
    </row>
    <row r="136" spans="1:20" x14ac:dyDescent="0.25">
      <c r="A136" t="s">
        <v>164</v>
      </c>
      <c r="B136">
        <v>9.5188800000000004E-2</v>
      </c>
      <c r="C136" t="s">
        <v>137</v>
      </c>
      <c r="D136" t="s">
        <v>134</v>
      </c>
      <c r="F136" t="s">
        <v>164</v>
      </c>
      <c r="G136">
        <v>2.52E-2</v>
      </c>
      <c r="H136" t="s">
        <v>137</v>
      </c>
      <c r="I136" t="s">
        <v>134</v>
      </c>
      <c r="K136" t="s">
        <v>164</v>
      </c>
      <c r="L136">
        <v>5.2393099999999998E-2</v>
      </c>
      <c r="M136" t="s">
        <v>175</v>
      </c>
      <c r="N136" t="s">
        <v>134</v>
      </c>
      <c r="P136" t="str">
        <f t="shared" si="10"/>
        <v>South Asia</v>
      </c>
      <c r="Q136">
        <f t="shared" si="11"/>
        <v>1.7595700000000006E-2</v>
      </c>
      <c r="R136" t="str">
        <f t="shared" si="12"/>
        <v>1975$/kg</v>
      </c>
      <c r="S136">
        <f t="shared" si="13"/>
        <v>103.50411764705885</v>
      </c>
      <c r="T136" s="2">
        <f t="shared" si="14"/>
        <v>7.2470444763271331</v>
      </c>
    </row>
    <row r="137" spans="1:20" x14ac:dyDescent="0.25">
      <c r="A137" t="s">
        <v>164</v>
      </c>
      <c r="B137">
        <v>7.0399600000000007E-2</v>
      </c>
      <c r="C137" t="s">
        <v>138</v>
      </c>
      <c r="D137" t="s">
        <v>134</v>
      </c>
      <c r="F137" t="s">
        <v>164</v>
      </c>
      <c r="G137">
        <v>2.5100000000000001E-2</v>
      </c>
      <c r="H137" t="s">
        <v>138</v>
      </c>
      <c r="I137" t="s">
        <v>134</v>
      </c>
      <c r="K137" t="s">
        <v>164</v>
      </c>
      <c r="L137">
        <v>3.9271199999999999E-2</v>
      </c>
      <c r="M137" t="s">
        <v>176</v>
      </c>
      <c r="N137" t="s">
        <v>134</v>
      </c>
      <c r="P137" t="str">
        <f t="shared" si="10"/>
        <v>South Asia</v>
      </c>
      <c r="Q137">
        <f t="shared" si="11"/>
        <v>6.0284000000000101E-3</v>
      </c>
      <c r="R137" t="str">
        <f t="shared" si="12"/>
        <v>1975$/kg</v>
      </c>
      <c r="S137">
        <f t="shared" si="13"/>
        <v>35.461176470588292</v>
      </c>
      <c r="T137" s="2">
        <f t="shared" si="14"/>
        <v>-60.795896700143423</v>
      </c>
    </row>
    <row r="138" spans="1:20" x14ac:dyDescent="0.25">
      <c r="A138" t="s">
        <v>165</v>
      </c>
      <c r="B138">
        <v>-5.8787300000000004E-3</v>
      </c>
      <c r="C138" t="s">
        <v>133</v>
      </c>
      <c r="D138" t="s">
        <v>134</v>
      </c>
      <c r="F138" t="s">
        <v>165</v>
      </c>
      <c r="G138">
        <v>2.5700000000000001E-2</v>
      </c>
      <c r="H138" t="s">
        <v>133</v>
      </c>
      <c r="I138" t="s">
        <v>134</v>
      </c>
      <c r="K138" t="s">
        <v>165</v>
      </c>
      <c r="L138">
        <v>1.0336E-3</v>
      </c>
      <c r="M138" t="s">
        <v>172</v>
      </c>
      <c r="N138" t="s">
        <v>134</v>
      </c>
      <c r="P138" t="str">
        <f t="shared" si="10"/>
        <v>South Korea</v>
      </c>
      <c r="Q138">
        <f t="shared" si="11"/>
        <v>-3.2612330000000002E-2</v>
      </c>
      <c r="R138" t="str">
        <f t="shared" si="12"/>
        <v>1975$/kg</v>
      </c>
      <c r="S138">
        <f t="shared" si="13"/>
        <v>-191.83723529411765</v>
      </c>
      <c r="T138" s="2">
        <f t="shared" si="14"/>
        <v>-288.09430846484935</v>
      </c>
    </row>
    <row r="139" spans="1:20" x14ac:dyDescent="0.25">
      <c r="A139" t="s">
        <v>165</v>
      </c>
      <c r="B139">
        <v>7.4872699999999999E-3</v>
      </c>
      <c r="C139" t="s">
        <v>135</v>
      </c>
      <c r="D139" t="s">
        <v>134</v>
      </c>
      <c r="F139" t="s">
        <v>165</v>
      </c>
      <c r="G139">
        <v>2.4799999999999999E-2</v>
      </c>
      <c r="H139" t="s">
        <v>135</v>
      </c>
      <c r="I139" t="s">
        <v>134</v>
      </c>
      <c r="K139" t="s">
        <v>165</v>
      </c>
      <c r="L139">
        <v>7.2855000000000003E-3</v>
      </c>
      <c r="M139" t="s">
        <v>173</v>
      </c>
      <c r="N139" t="s">
        <v>134</v>
      </c>
      <c r="P139" t="str">
        <f t="shared" si="10"/>
        <v>South Korea</v>
      </c>
      <c r="Q139">
        <f t="shared" si="11"/>
        <v>-2.4598229999999999E-2</v>
      </c>
      <c r="R139" t="str">
        <f t="shared" si="12"/>
        <v>1975$/kg</v>
      </c>
      <c r="S139">
        <f t="shared" si="13"/>
        <v>-144.69547058823528</v>
      </c>
      <c r="T139" s="2">
        <f t="shared" si="14"/>
        <v>-240.95254375896701</v>
      </c>
    </row>
    <row r="140" spans="1:20" x14ac:dyDescent="0.25">
      <c r="A140" t="s">
        <v>165</v>
      </c>
      <c r="B140">
        <v>1.68495E-2</v>
      </c>
      <c r="C140" t="s">
        <v>136</v>
      </c>
      <c r="D140" t="s">
        <v>134</v>
      </c>
      <c r="F140" t="s">
        <v>165</v>
      </c>
      <c r="G140">
        <v>2.4199999999999999E-2</v>
      </c>
      <c r="H140" t="s">
        <v>136</v>
      </c>
      <c r="I140" t="s">
        <v>134</v>
      </c>
      <c r="K140" t="s">
        <v>165</v>
      </c>
      <c r="L140">
        <v>1.6049899999999999E-2</v>
      </c>
      <c r="M140" t="s">
        <v>174</v>
      </c>
      <c r="N140" t="s">
        <v>134</v>
      </c>
      <c r="P140" t="str">
        <f t="shared" si="10"/>
        <v>South Korea</v>
      </c>
      <c r="Q140">
        <f t="shared" si="11"/>
        <v>-2.3400399999999998E-2</v>
      </c>
      <c r="R140" t="str">
        <f t="shared" si="12"/>
        <v>1975$/kg</v>
      </c>
      <c r="S140">
        <f t="shared" si="13"/>
        <v>-137.64941176470586</v>
      </c>
      <c r="T140" s="2">
        <f t="shared" si="14"/>
        <v>-233.90648493543756</v>
      </c>
    </row>
    <row r="141" spans="1:20" x14ac:dyDescent="0.25">
      <c r="A141" t="s">
        <v>165</v>
      </c>
      <c r="B141">
        <v>-3.53142E-3</v>
      </c>
      <c r="C141" t="s">
        <v>137</v>
      </c>
      <c r="D141" t="s">
        <v>134</v>
      </c>
      <c r="F141" t="s">
        <v>165</v>
      </c>
      <c r="G141">
        <v>2.52E-2</v>
      </c>
      <c r="H141" t="s">
        <v>137</v>
      </c>
      <c r="I141" t="s">
        <v>134</v>
      </c>
      <c r="K141" t="s">
        <v>165</v>
      </c>
      <c r="L141">
        <v>6.1757599999999998E-3</v>
      </c>
      <c r="M141" t="s">
        <v>175</v>
      </c>
      <c r="N141" t="s">
        <v>134</v>
      </c>
      <c r="P141" t="str">
        <f t="shared" si="10"/>
        <v>South Korea</v>
      </c>
      <c r="Q141">
        <f t="shared" si="11"/>
        <v>-3.4907180000000003E-2</v>
      </c>
      <c r="R141" t="str">
        <f t="shared" si="12"/>
        <v>1975$/kg</v>
      </c>
      <c r="S141">
        <f t="shared" si="13"/>
        <v>-205.33635294117647</v>
      </c>
      <c r="T141" s="2">
        <f t="shared" si="14"/>
        <v>-301.59342611190817</v>
      </c>
    </row>
    <row r="142" spans="1:20" x14ac:dyDescent="0.25">
      <c r="A142" t="s">
        <v>165</v>
      </c>
      <c r="B142">
        <v>-1.10026E-2</v>
      </c>
      <c r="C142" t="s">
        <v>138</v>
      </c>
      <c r="D142" t="s">
        <v>134</v>
      </c>
      <c r="F142" t="s">
        <v>165</v>
      </c>
      <c r="G142">
        <v>2.5100000000000001E-2</v>
      </c>
      <c r="H142" t="s">
        <v>138</v>
      </c>
      <c r="I142" t="s">
        <v>134</v>
      </c>
      <c r="K142" t="s">
        <v>165</v>
      </c>
      <c r="L142">
        <v>1.0111E-3</v>
      </c>
      <c r="M142" t="s">
        <v>176</v>
      </c>
      <c r="N142" t="s">
        <v>134</v>
      </c>
      <c r="P142" t="str">
        <f t="shared" si="10"/>
        <v>South Korea</v>
      </c>
      <c r="Q142">
        <f t="shared" si="11"/>
        <v>-3.7113699999999999E-2</v>
      </c>
      <c r="R142" t="str">
        <f t="shared" si="12"/>
        <v>1975$/kg</v>
      </c>
      <c r="S142">
        <f t="shared" si="13"/>
        <v>-218.31588235294117</v>
      </c>
      <c r="T142" s="2">
        <f t="shared" si="14"/>
        <v>-314.57295552367287</v>
      </c>
    </row>
    <row r="143" spans="1:20" x14ac:dyDescent="0.25">
      <c r="A143" t="s">
        <v>166</v>
      </c>
      <c r="B143">
        <v>7.3597200000000002E-2</v>
      </c>
      <c r="C143" t="s">
        <v>133</v>
      </c>
      <c r="D143" t="s">
        <v>134</v>
      </c>
      <c r="F143" t="s">
        <v>166</v>
      </c>
      <c r="G143">
        <v>2.5700000000000001E-2</v>
      </c>
      <c r="H143" t="s">
        <v>133</v>
      </c>
      <c r="I143" t="s">
        <v>134</v>
      </c>
      <c r="K143" t="s">
        <v>166</v>
      </c>
      <c r="L143">
        <v>3.7465400000000003E-2</v>
      </c>
      <c r="M143" t="s">
        <v>172</v>
      </c>
      <c r="N143" t="s">
        <v>134</v>
      </c>
      <c r="P143" t="str">
        <f t="shared" si="10"/>
        <v>Southeast Asia</v>
      </c>
      <c r="Q143">
        <f t="shared" si="11"/>
        <v>1.0431799999999998E-2</v>
      </c>
      <c r="R143" t="str">
        <f t="shared" si="12"/>
        <v>1975$/kg</v>
      </c>
      <c r="S143">
        <f t="shared" si="13"/>
        <v>61.363529411764695</v>
      </c>
      <c r="T143" s="2">
        <f t="shared" si="14"/>
        <v>-34.89354375896702</v>
      </c>
    </row>
    <row r="144" spans="1:20" x14ac:dyDescent="0.25">
      <c r="A144" t="s">
        <v>166</v>
      </c>
      <c r="B144">
        <v>9.4283900000000004E-2</v>
      </c>
      <c r="C144" t="s">
        <v>135</v>
      </c>
      <c r="D144" t="s">
        <v>134</v>
      </c>
      <c r="F144" t="s">
        <v>166</v>
      </c>
      <c r="G144">
        <v>2.4799999999999999E-2</v>
      </c>
      <c r="H144" t="s">
        <v>135</v>
      </c>
      <c r="I144" t="s">
        <v>134</v>
      </c>
      <c r="K144" t="s">
        <v>166</v>
      </c>
      <c r="L144">
        <v>4.8515099999999999E-2</v>
      </c>
      <c r="M144" t="s">
        <v>173</v>
      </c>
      <c r="N144" t="s">
        <v>134</v>
      </c>
      <c r="P144" t="str">
        <f t="shared" si="10"/>
        <v>Southeast Asia</v>
      </c>
      <c r="Q144">
        <f t="shared" si="11"/>
        <v>2.0968800000000003E-2</v>
      </c>
      <c r="R144" t="str">
        <f t="shared" si="12"/>
        <v>1975$/kg</v>
      </c>
      <c r="S144">
        <f t="shared" si="13"/>
        <v>123.34588235294117</v>
      </c>
      <c r="T144" s="2">
        <f t="shared" si="14"/>
        <v>27.088809182209459</v>
      </c>
    </row>
    <row r="145" spans="1:20" x14ac:dyDescent="0.25">
      <c r="A145" t="s">
        <v>166</v>
      </c>
      <c r="B145">
        <v>8.0377799999999999E-2</v>
      </c>
      <c r="C145" t="s">
        <v>136</v>
      </c>
      <c r="D145" t="s">
        <v>134</v>
      </c>
      <c r="F145" t="s">
        <v>166</v>
      </c>
      <c r="G145">
        <v>2.4199999999999999E-2</v>
      </c>
      <c r="H145" t="s">
        <v>136</v>
      </c>
      <c r="I145" t="s">
        <v>134</v>
      </c>
      <c r="K145" t="s">
        <v>166</v>
      </c>
      <c r="L145">
        <v>4.6963900000000003E-2</v>
      </c>
      <c r="M145" t="s">
        <v>174</v>
      </c>
      <c r="N145" t="s">
        <v>134</v>
      </c>
      <c r="P145" t="str">
        <f t="shared" si="10"/>
        <v>Southeast Asia</v>
      </c>
      <c r="Q145">
        <f t="shared" si="11"/>
        <v>9.2138999999999971E-3</v>
      </c>
      <c r="R145" t="str">
        <f t="shared" si="12"/>
        <v>1975$/kg</v>
      </c>
      <c r="S145">
        <f t="shared" si="13"/>
        <v>54.199411764705864</v>
      </c>
      <c r="T145" s="2">
        <f t="shared" si="14"/>
        <v>-42.057661406025851</v>
      </c>
    </row>
    <row r="146" spans="1:20" x14ac:dyDescent="0.25">
      <c r="A146" t="s">
        <v>166</v>
      </c>
      <c r="B146">
        <v>7.4566900000000005E-2</v>
      </c>
      <c r="C146" t="s">
        <v>137</v>
      </c>
      <c r="D146" t="s">
        <v>134</v>
      </c>
      <c r="F146" t="s">
        <v>166</v>
      </c>
      <c r="G146">
        <v>2.52E-2</v>
      </c>
      <c r="H146" t="s">
        <v>137</v>
      </c>
      <c r="I146" t="s">
        <v>134</v>
      </c>
      <c r="K146" t="s">
        <v>166</v>
      </c>
      <c r="L146">
        <v>4.2738600000000002E-2</v>
      </c>
      <c r="M146" t="s">
        <v>175</v>
      </c>
      <c r="N146" t="s">
        <v>134</v>
      </c>
      <c r="P146" t="str">
        <f t="shared" si="10"/>
        <v>Southeast Asia</v>
      </c>
      <c r="Q146">
        <f t="shared" si="11"/>
        <v>6.6283000000000036E-3</v>
      </c>
      <c r="R146" t="str">
        <f t="shared" si="12"/>
        <v>1975$/kg</v>
      </c>
      <c r="S146">
        <f t="shared" si="13"/>
        <v>38.990000000000016</v>
      </c>
      <c r="T146" s="2">
        <f t="shared" si="14"/>
        <v>-57.267073170731699</v>
      </c>
    </row>
    <row r="147" spans="1:20" x14ac:dyDescent="0.25">
      <c r="A147" t="s">
        <v>166</v>
      </c>
      <c r="B147">
        <v>6.6295599999999996E-2</v>
      </c>
      <c r="C147" t="s">
        <v>138</v>
      </c>
      <c r="D147" t="s">
        <v>134</v>
      </c>
      <c r="F147" t="s">
        <v>166</v>
      </c>
      <c r="G147">
        <v>2.5100000000000001E-2</v>
      </c>
      <c r="H147" t="s">
        <v>138</v>
      </c>
      <c r="I147" t="s">
        <v>134</v>
      </c>
      <c r="K147" t="s">
        <v>166</v>
      </c>
      <c r="L147">
        <v>3.7342300000000002E-2</v>
      </c>
      <c r="M147" t="s">
        <v>176</v>
      </c>
      <c r="N147" t="s">
        <v>134</v>
      </c>
      <c r="P147" t="str">
        <f t="shared" si="10"/>
        <v>Southeast Asia</v>
      </c>
      <c r="Q147">
        <f t="shared" si="11"/>
        <v>3.853299999999997E-3</v>
      </c>
      <c r="R147" t="str">
        <f t="shared" si="12"/>
        <v>1975$/kg</v>
      </c>
      <c r="S147">
        <f t="shared" si="13"/>
        <v>22.666470588235274</v>
      </c>
      <c r="T147" s="2">
        <f t="shared" si="14"/>
        <v>-73.590602582496444</v>
      </c>
    </row>
    <row r="148" spans="1:20" x14ac:dyDescent="0.25">
      <c r="A148" t="s">
        <v>167</v>
      </c>
      <c r="B148">
        <v>5.6557600000000001E-3</v>
      </c>
      <c r="C148" t="s">
        <v>133</v>
      </c>
      <c r="D148" t="s">
        <v>134</v>
      </c>
      <c r="F148" t="s">
        <v>167</v>
      </c>
      <c r="G148">
        <v>2.5700000000000001E-2</v>
      </c>
      <c r="H148" t="s">
        <v>133</v>
      </c>
      <c r="I148" t="s">
        <v>134</v>
      </c>
      <c r="K148" t="s">
        <v>167</v>
      </c>
      <c r="L148">
        <v>6.3210100000000002E-3</v>
      </c>
      <c r="M148" t="s">
        <v>172</v>
      </c>
      <c r="N148" t="s">
        <v>134</v>
      </c>
      <c r="P148" t="str">
        <f t="shared" si="10"/>
        <v>Taiwan</v>
      </c>
      <c r="Q148">
        <f t="shared" si="11"/>
        <v>-2.636525E-2</v>
      </c>
      <c r="R148" t="str">
        <f t="shared" si="12"/>
        <v>1975$/kg</v>
      </c>
      <c r="S148">
        <f t="shared" si="13"/>
        <v>-155.08970588235294</v>
      </c>
      <c r="T148" s="2">
        <f t="shared" si="14"/>
        <v>-251.34677905308467</v>
      </c>
    </row>
    <row r="149" spans="1:20" x14ac:dyDescent="0.25">
      <c r="A149" t="s">
        <v>167</v>
      </c>
      <c r="B149">
        <v>8.5513499999999992E-3</v>
      </c>
      <c r="C149" t="s">
        <v>135</v>
      </c>
      <c r="D149" t="s">
        <v>134</v>
      </c>
      <c r="F149" t="s">
        <v>167</v>
      </c>
      <c r="G149">
        <v>2.4799999999999999E-2</v>
      </c>
      <c r="H149" t="s">
        <v>135</v>
      </c>
      <c r="I149" t="s">
        <v>134</v>
      </c>
      <c r="K149" t="s">
        <v>167</v>
      </c>
      <c r="L149">
        <v>7.7909499999999996E-3</v>
      </c>
      <c r="M149" t="s">
        <v>173</v>
      </c>
      <c r="N149" t="s">
        <v>134</v>
      </c>
      <c r="P149" t="str">
        <f t="shared" si="10"/>
        <v>Taiwan</v>
      </c>
      <c r="Q149">
        <f t="shared" si="11"/>
        <v>-2.4039600000000001E-2</v>
      </c>
      <c r="R149" t="str">
        <f t="shared" si="12"/>
        <v>1975$/kg</v>
      </c>
      <c r="S149">
        <f t="shared" si="13"/>
        <v>-141.40941176470588</v>
      </c>
      <c r="T149" s="2">
        <f t="shared" si="14"/>
        <v>-237.66648493543761</v>
      </c>
    </row>
    <row r="150" spans="1:20" x14ac:dyDescent="0.25">
      <c r="A150" t="s">
        <v>167</v>
      </c>
      <c r="B150">
        <v>9.5391499999999997E-3</v>
      </c>
      <c r="C150" t="s">
        <v>136</v>
      </c>
      <c r="D150" t="s">
        <v>134</v>
      </c>
      <c r="F150" t="s">
        <v>167</v>
      </c>
      <c r="G150">
        <v>2.4199999999999999E-2</v>
      </c>
      <c r="H150" t="s">
        <v>136</v>
      </c>
      <c r="I150" t="s">
        <v>134</v>
      </c>
      <c r="K150" t="s">
        <v>167</v>
      </c>
      <c r="L150">
        <v>1.24926E-2</v>
      </c>
      <c r="M150" t="s">
        <v>174</v>
      </c>
      <c r="N150" t="s">
        <v>134</v>
      </c>
      <c r="P150" t="str">
        <f t="shared" si="10"/>
        <v>Taiwan</v>
      </c>
      <c r="Q150">
        <f t="shared" si="11"/>
        <v>-2.7153449999999999E-2</v>
      </c>
      <c r="R150" t="str">
        <f t="shared" si="12"/>
        <v>1975$/kg</v>
      </c>
      <c r="S150">
        <f t="shared" si="13"/>
        <v>-159.7261764705882</v>
      </c>
      <c r="T150" s="2">
        <f t="shared" si="14"/>
        <v>-255.9832496413199</v>
      </c>
    </row>
    <row r="151" spans="1:20" x14ac:dyDescent="0.25">
      <c r="A151" t="s">
        <v>167</v>
      </c>
      <c r="B151">
        <v>-7.8995999999999997E-3</v>
      </c>
      <c r="C151" t="s">
        <v>137</v>
      </c>
      <c r="D151" t="s">
        <v>134</v>
      </c>
      <c r="F151" t="s">
        <v>167</v>
      </c>
      <c r="G151">
        <v>2.52E-2</v>
      </c>
      <c r="H151" t="s">
        <v>137</v>
      </c>
      <c r="I151" t="s">
        <v>134</v>
      </c>
      <c r="K151" t="s">
        <v>167</v>
      </c>
      <c r="L151">
        <v>4.13073E-3</v>
      </c>
      <c r="M151" t="s">
        <v>175</v>
      </c>
      <c r="N151" t="s">
        <v>134</v>
      </c>
      <c r="P151" t="str">
        <f t="shared" si="10"/>
        <v>Taiwan</v>
      </c>
      <c r="Q151">
        <f t="shared" si="11"/>
        <v>-3.7230329999999999E-2</v>
      </c>
      <c r="R151" t="str">
        <f t="shared" si="12"/>
        <v>1975$/kg</v>
      </c>
      <c r="S151">
        <f t="shared" si="13"/>
        <v>-219.00194117647055</v>
      </c>
      <c r="T151" s="2">
        <f t="shared" si="14"/>
        <v>-315.25901434720225</v>
      </c>
    </row>
    <row r="152" spans="1:20" x14ac:dyDescent="0.25">
      <c r="A152" t="s">
        <v>167</v>
      </c>
      <c r="B152">
        <v>-1.19472E-2</v>
      </c>
      <c r="C152" t="s">
        <v>138</v>
      </c>
      <c r="D152" t="s">
        <v>134</v>
      </c>
      <c r="F152" t="s">
        <v>167</v>
      </c>
      <c r="G152">
        <v>2.5100000000000001E-2</v>
      </c>
      <c r="H152" t="s">
        <v>138</v>
      </c>
      <c r="I152" t="s">
        <v>134</v>
      </c>
      <c r="K152" t="s">
        <v>167</v>
      </c>
      <c r="L152">
        <v>5.6710699999999996E-4</v>
      </c>
      <c r="M152" t="s">
        <v>176</v>
      </c>
      <c r="N152" t="s">
        <v>134</v>
      </c>
      <c r="P152" t="str">
        <f t="shared" si="10"/>
        <v>Taiwan</v>
      </c>
      <c r="Q152">
        <f t="shared" si="11"/>
        <v>-3.7614307E-2</v>
      </c>
      <c r="R152" t="str">
        <f t="shared" si="12"/>
        <v>1975$/kg</v>
      </c>
      <c r="S152">
        <f t="shared" si="13"/>
        <v>-221.26062941176468</v>
      </c>
      <c r="T152" s="2">
        <f t="shared" si="14"/>
        <v>-317.51770258249638</v>
      </c>
    </row>
    <row r="153" spans="1:20" x14ac:dyDescent="0.25">
      <c r="A153" t="s">
        <v>168</v>
      </c>
      <c r="B153">
        <v>7.5590900000000003E-2</v>
      </c>
      <c r="C153" t="s">
        <v>133</v>
      </c>
      <c r="D153" t="s">
        <v>134</v>
      </c>
      <c r="F153" t="s">
        <v>168</v>
      </c>
      <c r="G153">
        <v>2.5700000000000001E-2</v>
      </c>
      <c r="H153" t="s">
        <v>133</v>
      </c>
      <c r="I153" t="s">
        <v>134</v>
      </c>
      <c r="K153" t="s">
        <v>168</v>
      </c>
      <c r="L153">
        <v>3.8379299999999998E-2</v>
      </c>
      <c r="M153" t="s">
        <v>172</v>
      </c>
      <c r="N153" t="s">
        <v>134</v>
      </c>
      <c r="P153" t="str">
        <f t="shared" si="10"/>
        <v>Argentina</v>
      </c>
      <c r="Q153">
        <f t="shared" si="11"/>
        <v>1.1511600000000004E-2</v>
      </c>
      <c r="R153" t="str">
        <f t="shared" si="12"/>
        <v>1975$/kg</v>
      </c>
      <c r="S153">
        <f t="shared" si="13"/>
        <v>67.715294117647076</v>
      </c>
      <c r="T153" s="2">
        <f t="shared" si="14"/>
        <v>-28.541779053084639</v>
      </c>
    </row>
    <row r="154" spans="1:20" x14ac:dyDescent="0.25">
      <c r="A154" t="s">
        <v>168</v>
      </c>
      <c r="B154">
        <v>9.3006199999999997E-2</v>
      </c>
      <c r="C154" t="s">
        <v>135</v>
      </c>
      <c r="D154" t="s">
        <v>134</v>
      </c>
      <c r="F154" t="s">
        <v>168</v>
      </c>
      <c r="G154">
        <v>2.4799999999999999E-2</v>
      </c>
      <c r="H154" t="s">
        <v>135</v>
      </c>
      <c r="I154" t="s">
        <v>134</v>
      </c>
      <c r="K154" t="s">
        <v>168</v>
      </c>
      <c r="L154">
        <v>4.7908199999999998E-2</v>
      </c>
      <c r="M154" t="s">
        <v>173</v>
      </c>
      <c r="N154" t="s">
        <v>134</v>
      </c>
      <c r="P154" t="str">
        <f t="shared" si="10"/>
        <v>Argentina</v>
      </c>
      <c r="Q154">
        <f t="shared" si="11"/>
        <v>2.0297999999999997E-2</v>
      </c>
      <c r="R154" t="str">
        <f t="shared" si="12"/>
        <v>1975$/kg</v>
      </c>
      <c r="S154">
        <f t="shared" si="13"/>
        <v>119.39999999999996</v>
      </c>
      <c r="T154" s="2">
        <f t="shared" si="14"/>
        <v>23.142926829268248</v>
      </c>
    </row>
    <row r="155" spans="1:20" x14ac:dyDescent="0.25">
      <c r="A155" t="s">
        <v>168</v>
      </c>
      <c r="B155">
        <v>9.1803599999999999E-2</v>
      </c>
      <c r="C155" t="s">
        <v>136</v>
      </c>
      <c r="D155" t="s">
        <v>134</v>
      </c>
      <c r="F155" t="s">
        <v>168</v>
      </c>
      <c r="G155">
        <v>2.4199999999999999E-2</v>
      </c>
      <c r="H155" t="s">
        <v>136</v>
      </c>
      <c r="I155" t="s">
        <v>134</v>
      </c>
      <c r="K155" t="s">
        <v>168</v>
      </c>
      <c r="L155">
        <v>5.2523899999999998E-2</v>
      </c>
      <c r="M155" t="s">
        <v>174</v>
      </c>
      <c r="N155" t="s">
        <v>134</v>
      </c>
      <c r="P155" t="str">
        <f t="shared" si="10"/>
        <v>Argentina</v>
      </c>
      <c r="Q155">
        <f t="shared" si="11"/>
        <v>1.5079700000000001E-2</v>
      </c>
      <c r="R155" t="str">
        <f t="shared" si="12"/>
        <v>1975$/kg</v>
      </c>
      <c r="S155">
        <f t="shared" si="13"/>
        <v>88.704117647058823</v>
      </c>
      <c r="T155" s="2">
        <f t="shared" si="14"/>
        <v>-7.5529555236728925</v>
      </c>
    </row>
    <row r="156" spans="1:20" x14ac:dyDescent="0.25">
      <c r="A156" t="s">
        <v>168</v>
      </c>
      <c r="B156">
        <v>9.3542399999999998E-2</v>
      </c>
      <c r="C156" t="s">
        <v>137</v>
      </c>
      <c r="D156" t="s">
        <v>134</v>
      </c>
      <c r="F156" t="s">
        <v>168</v>
      </c>
      <c r="G156">
        <v>2.52E-2</v>
      </c>
      <c r="H156" t="s">
        <v>137</v>
      </c>
      <c r="I156" t="s">
        <v>134</v>
      </c>
      <c r="K156" t="s">
        <v>168</v>
      </c>
      <c r="L156">
        <v>5.1622300000000003E-2</v>
      </c>
      <c r="M156" t="s">
        <v>175</v>
      </c>
      <c r="N156" t="s">
        <v>134</v>
      </c>
      <c r="P156" t="str">
        <f t="shared" si="10"/>
        <v>Argentina</v>
      </c>
      <c r="Q156">
        <f t="shared" si="11"/>
        <v>1.6720099999999995E-2</v>
      </c>
      <c r="R156" t="str">
        <f t="shared" si="12"/>
        <v>1975$/kg</v>
      </c>
      <c r="S156">
        <f t="shared" si="13"/>
        <v>98.353529411764669</v>
      </c>
      <c r="T156" s="2">
        <f t="shared" si="14"/>
        <v>2.0964562410329535</v>
      </c>
    </row>
    <row r="157" spans="1:20" x14ac:dyDescent="0.25">
      <c r="A157" t="s">
        <v>168</v>
      </c>
      <c r="B157">
        <v>7.7890399999999999E-2</v>
      </c>
      <c r="C157" t="s">
        <v>138</v>
      </c>
      <c r="D157" t="s">
        <v>134</v>
      </c>
      <c r="F157" t="s">
        <v>168</v>
      </c>
      <c r="G157">
        <v>2.5100000000000001E-2</v>
      </c>
      <c r="H157" t="s">
        <v>138</v>
      </c>
      <c r="I157" t="s">
        <v>134</v>
      </c>
      <c r="K157" t="s">
        <v>168</v>
      </c>
      <c r="L157">
        <v>4.2791999999999997E-2</v>
      </c>
      <c r="M157" t="s">
        <v>176</v>
      </c>
      <c r="N157" t="s">
        <v>134</v>
      </c>
      <c r="P157" t="str">
        <f t="shared" si="10"/>
        <v>Argentina</v>
      </c>
      <c r="Q157">
        <f t="shared" si="11"/>
        <v>9.9984000000000045E-3</v>
      </c>
      <c r="R157" t="str">
        <f t="shared" si="12"/>
        <v>1975$/kg</v>
      </c>
      <c r="S157">
        <f t="shared" si="13"/>
        <v>58.814117647058843</v>
      </c>
      <c r="T157" s="2">
        <f t="shared" si="14"/>
        <v>-37.442955523672872</v>
      </c>
    </row>
    <row r="158" spans="1:20" x14ac:dyDescent="0.25">
      <c r="A158" t="s">
        <v>169</v>
      </c>
      <c r="B158">
        <v>2.8681399999999999E-2</v>
      </c>
      <c r="C158" t="s">
        <v>133</v>
      </c>
      <c r="D158" t="s">
        <v>134</v>
      </c>
      <c r="F158" t="s">
        <v>169</v>
      </c>
      <c r="G158">
        <v>2.5700000000000001E-2</v>
      </c>
      <c r="H158" t="s">
        <v>133</v>
      </c>
      <c r="I158" t="s">
        <v>134</v>
      </c>
      <c r="K158" t="s">
        <v>169</v>
      </c>
      <c r="L158">
        <v>1.6875999999999999E-2</v>
      </c>
      <c r="M158" t="s">
        <v>172</v>
      </c>
      <c r="N158" t="s">
        <v>134</v>
      </c>
      <c r="P158" t="str">
        <f t="shared" si="10"/>
        <v>Colombia</v>
      </c>
      <c r="Q158">
        <f t="shared" si="11"/>
        <v>-1.38946E-2</v>
      </c>
      <c r="R158" t="str">
        <f t="shared" si="12"/>
        <v>1975$/kg</v>
      </c>
      <c r="S158">
        <f t="shared" si="13"/>
        <v>-81.732941176470575</v>
      </c>
      <c r="T158" s="2">
        <f t="shared" si="14"/>
        <v>-177.9900143472023</v>
      </c>
    </row>
    <row r="159" spans="1:20" x14ac:dyDescent="0.25">
      <c r="A159" t="s">
        <v>169</v>
      </c>
      <c r="B159">
        <v>4.2512899999999999E-2</v>
      </c>
      <c r="C159" t="s">
        <v>135</v>
      </c>
      <c r="D159" t="s">
        <v>134</v>
      </c>
      <c r="F159" t="s">
        <v>169</v>
      </c>
      <c r="G159">
        <v>2.4799999999999999E-2</v>
      </c>
      <c r="H159" t="s">
        <v>135</v>
      </c>
      <c r="I159" t="s">
        <v>134</v>
      </c>
      <c r="K159" t="s">
        <v>169</v>
      </c>
      <c r="L159">
        <v>2.3923199999999999E-2</v>
      </c>
      <c r="M159" t="s">
        <v>173</v>
      </c>
      <c r="N159" t="s">
        <v>134</v>
      </c>
      <c r="P159" t="str">
        <f t="shared" si="10"/>
        <v>Colombia</v>
      </c>
      <c r="Q159">
        <f t="shared" si="11"/>
        <v>-6.2102999999999985E-3</v>
      </c>
      <c r="R159" t="str">
        <f t="shared" si="12"/>
        <v>1975$/kg</v>
      </c>
      <c r="S159">
        <f t="shared" si="13"/>
        <v>-36.531176470588228</v>
      </c>
      <c r="T159" s="2">
        <f t="shared" si="14"/>
        <v>-132.78824964131994</v>
      </c>
    </row>
    <row r="160" spans="1:20" x14ac:dyDescent="0.25">
      <c r="A160" t="s">
        <v>169</v>
      </c>
      <c r="B160">
        <v>5.3546799999999999E-2</v>
      </c>
      <c r="C160" t="s">
        <v>136</v>
      </c>
      <c r="D160" t="s">
        <v>134</v>
      </c>
      <c r="F160" t="s">
        <v>169</v>
      </c>
      <c r="G160">
        <v>2.4199999999999999E-2</v>
      </c>
      <c r="H160" t="s">
        <v>136</v>
      </c>
      <c r="I160" t="s">
        <v>134</v>
      </c>
      <c r="K160" t="s">
        <v>169</v>
      </c>
      <c r="L160">
        <v>3.39075E-2</v>
      </c>
      <c r="M160" t="s">
        <v>174</v>
      </c>
      <c r="N160" t="s">
        <v>134</v>
      </c>
      <c r="P160" t="str">
        <f t="shared" si="10"/>
        <v>Colombia</v>
      </c>
      <c r="Q160">
        <f t="shared" si="11"/>
        <v>-4.5607000000000009E-3</v>
      </c>
      <c r="R160" t="str">
        <f t="shared" si="12"/>
        <v>1975$/kg</v>
      </c>
      <c r="S160">
        <f t="shared" si="13"/>
        <v>-26.827647058823533</v>
      </c>
      <c r="T160" s="2">
        <f t="shared" si="14"/>
        <v>-123.08472022955524</v>
      </c>
    </row>
    <row r="161" spans="1:20" x14ac:dyDescent="0.25">
      <c r="A161" t="s">
        <v>169</v>
      </c>
      <c r="B161">
        <v>4.3200000000000002E-2</v>
      </c>
      <c r="C161" t="s">
        <v>137</v>
      </c>
      <c r="D161" t="s">
        <v>134</v>
      </c>
      <c r="F161" t="s">
        <v>169</v>
      </c>
      <c r="G161">
        <v>2.52E-2</v>
      </c>
      <c r="H161" t="s">
        <v>137</v>
      </c>
      <c r="I161" t="s">
        <v>134</v>
      </c>
      <c r="K161" t="s">
        <v>169</v>
      </c>
      <c r="L161">
        <v>2.80538E-2</v>
      </c>
      <c r="M161" t="s">
        <v>175</v>
      </c>
      <c r="N161" t="s">
        <v>134</v>
      </c>
      <c r="P161" t="str">
        <f t="shared" si="10"/>
        <v>Colombia</v>
      </c>
      <c r="Q161">
        <f t="shared" si="11"/>
        <v>-1.0053799999999998E-2</v>
      </c>
      <c r="R161" t="str">
        <f t="shared" si="12"/>
        <v>1975$/kg</v>
      </c>
      <c r="S161">
        <f t="shared" si="13"/>
        <v>-59.139999999999986</v>
      </c>
      <c r="T161" s="2">
        <f t="shared" si="14"/>
        <v>-155.39707317073169</v>
      </c>
    </row>
    <row r="162" spans="1:20" x14ac:dyDescent="0.25">
      <c r="A162" t="s">
        <v>169</v>
      </c>
      <c r="B162">
        <v>2.7423699999999999E-2</v>
      </c>
      <c r="C162" t="s">
        <v>138</v>
      </c>
      <c r="D162" t="s">
        <v>134</v>
      </c>
      <c r="F162" t="s">
        <v>169</v>
      </c>
      <c r="G162">
        <v>2.5100000000000001E-2</v>
      </c>
      <c r="H162" t="s">
        <v>138</v>
      </c>
      <c r="I162" t="s">
        <v>134</v>
      </c>
      <c r="K162" t="s">
        <v>169</v>
      </c>
      <c r="L162">
        <v>1.9071999999999999E-2</v>
      </c>
      <c r="M162" t="s">
        <v>176</v>
      </c>
      <c r="N162" t="s">
        <v>134</v>
      </c>
      <c r="P162" t="str">
        <f t="shared" si="10"/>
        <v>Colombia</v>
      </c>
      <c r="Q162">
        <f t="shared" si="11"/>
        <v>-1.6748300000000001E-2</v>
      </c>
      <c r="R162" t="str">
        <f t="shared" si="12"/>
        <v>1975$/kg</v>
      </c>
      <c r="S162">
        <f t="shared" si="13"/>
        <v>-98.519411764705879</v>
      </c>
      <c r="T162" s="2">
        <f t="shared" si="14"/>
        <v>-194.77648493543759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0 p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0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K a 1 k o i k e 4 D g A A A B E A A A A T A B w A R m 9 y b X V s Y X M v U 2 V j d G l v b j E u b S C i G A A o o B Q A A A A A A A A A A A A A A A A A A A A A A A A A A A A r T k 0 u y c z P U w i G 0 I b W A F B L A Q I t A B Q A A g A I A E t K a 1 m G V K h z p A A A A P Y A A A A S A A A A A A A A A A A A A A A A A A A A A A B D b 2 5 m a W c v U G F j a 2 F n Z S 5 4 b W x Q S w E C L Q A U A A I A C A B L S m t Z D 8 r p q 6 Q A A A D p A A A A E w A A A A A A A A A A A A A A A A D w A A A A W 0 N v b n R l b n R f V H l w Z X N d L n h t b F B L A Q I t A B Q A A g A I A E t K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T 1 a y E q S E S r Y d 1 u Z p f n j 2 A A A A A A I A A A A A A B B m A A A A A Q A A I A A A A E L V u A D Q 5 A n k Q K U R W L z Y k k S 0 c P 8 K 2 N z 0 l Q d B i S k K G g N Z A A A A A A 6 A A A A A A g A A I A A A A P L 1 X y Q R h C U g W U T 2 4 3 W I a I I s M Q 5 T k G T C O 3 v U h 8 m F Y x s B U A A A A F o L 4 2 a k H v v y J V k s h h f u F l L r 6 Q s t Z d e m Y 2 U + E W V 0 e U 8 H k c A / p u A T i K A 7 o K c S s 4 d o 7 q W t 5 d j s z f V V O B T + C Q W r N A r k f k I r l F o n Q u I i Z c 7 / D W J s Q A A A A L n u L g 2 D I f i P J q u K h D H c s D A U R A Q G L g 9 m g B 1 r h E O l w O 4 8 I v W z t R 8 T r x N W X + P p D H H a h w b + T B I l H T S L f 6 r + R P k 3 J h k = < / D a t a M a s h u p > 
</file>

<file path=customXml/itemProps1.xml><?xml version="1.0" encoding="utf-8"?>
<ds:datastoreItem xmlns:ds="http://schemas.openxmlformats.org/officeDocument/2006/customXml" ds:itemID="{EC670F7E-EBFD-4826-AD36-F670315D37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Pyrolysis Cost Breakdown</vt:lpstr>
      <vt:lpstr>Sheet2</vt:lpstr>
      <vt:lpstr>Pyrolysis Cost Breakdown C 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Preuss</dc:creator>
  <cp:lastModifiedBy>nathanlikesseverestorms@gmail.com</cp:lastModifiedBy>
  <dcterms:created xsi:type="dcterms:W3CDTF">2024-04-01T19:20:29Z</dcterms:created>
  <dcterms:modified xsi:type="dcterms:W3CDTF">2025-01-22T18:44:53Z</dcterms:modified>
</cp:coreProperties>
</file>